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4100"/>
  </bookViews>
  <sheets>
    <sheet name="Plan plaque - Saisie lectures" sheetId="16" r:id="rId1"/>
    <sheet name="Résultats" sheetId="17" r:id="rId2"/>
  </sheets>
  <definedNames>
    <definedName name="A" localSheetId="1">Résultats!$E$26</definedName>
    <definedName name="A">#REF!</definedName>
    <definedName name="ABS_LOD" localSheetId="1">Résultats!$E$12</definedName>
    <definedName name="ABS_LOD">#REF!</definedName>
    <definedName name="ABS_LOQ" localSheetId="1">Résultats!$E$13</definedName>
    <definedName name="ABS_LOQ">#REF!</definedName>
    <definedName name="COEFF_A" localSheetId="1">Résultats!$E$26</definedName>
    <definedName name="COEFF_A">#REF!</definedName>
    <definedName name="COEFF_B" localSheetId="1">Résultats!$E$27</definedName>
    <definedName name="COEFF_B">#REF!</definedName>
    <definedName name="COEFF_C" localSheetId="1">Résultats!$E$28</definedName>
    <definedName name="COEFF_C">#REF!</definedName>
    <definedName name="NSB" localSheetId="1">Résultats!$E$10</definedName>
    <definedName name="NSB">#REF!</definedName>
    <definedName name="SATURATION" localSheetId="1">Résultats!$H$12</definedName>
    <definedName name="SATURATION">#REF!</definedName>
    <definedName name="_xlnm.Print_Area" localSheetId="0">'Plan plaque - Saisie lectures'!$A$1:$P$67</definedName>
    <definedName name="_xlnm.Print_Area" localSheetId="1">Résultats!$A$1:$K$78</definedName>
  </definedNames>
  <calcPr calcId="162913"/>
</workbook>
</file>

<file path=xl/calcChain.xml><?xml version="1.0" encoding="utf-8"?>
<calcChain xmlns="http://schemas.openxmlformats.org/spreadsheetml/2006/main">
  <c r="I6" i="17" l="1"/>
  <c r="I5" i="17"/>
  <c r="C7" i="17"/>
  <c r="C6" i="17"/>
  <c r="C5" i="17"/>
  <c r="P22" i="17" l="1"/>
  <c r="D23" i="17" s="1"/>
  <c r="O22" i="17"/>
  <c r="C23" i="17" s="1"/>
  <c r="D72" i="17" l="1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P21" i="17" l="1"/>
  <c r="D22" i="17" s="1"/>
  <c r="O21" i="17"/>
  <c r="C22" i="17" s="1"/>
  <c r="P20" i="17"/>
  <c r="D21" i="17" s="1"/>
  <c r="P19" i="17"/>
  <c r="D20" i="17" s="1"/>
  <c r="O20" i="17"/>
  <c r="C21" i="17" s="1"/>
  <c r="O19" i="17"/>
  <c r="C20" i="17" s="1"/>
  <c r="P18" i="17"/>
  <c r="D19" i="17" s="1"/>
  <c r="O18" i="17"/>
  <c r="C19" i="17" s="1"/>
  <c r="P17" i="17"/>
  <c r="D18" i="17" s="1"/>
  <c r="O17" i="17"/>
  <c r="C18" i="17" s="1"/>
  <c r="H12" i="17" l="1"/>
  <c r="E18" i="17"/>
  <c r="E20" i="17"/>
  <c r="E22" i="17"/>
  <c r="E21" i="17"/>
  <c r="E23" i="17"/>
  <c r="E19" i="17"/>
  <c r="N22" i="17" l="1"/>
  <c r="E72" i="17"/>
  <c r="E71" i="17"/>
  <c r="E70" i="17"/>
  <c r="F72" i="17"/>
  <c r="F71" i="17"/>
  <c r="F70" i="17"/>
  <c r="F69" i="17"/>
  <c r="E69" i="17"/>
  <c r="F68" i="17"/>
  <c r="F67" i="17"/>
  <c r="F66" i="17"/>
  <c r="F65" i="17"/>
  <c r="E68" i="17"/>
  <c r="E67" i="17"/>
  <c r="E66" i="17"/>
  <c r="E65" i="17"/>
  <c r="F64" i="17"/>
  <c r="F63" i="17"/>
  <c r="F62" i="17"/>
  <c r="F61" i="17"/>
  <c r="E64" i="17"/>
  <c r="E63" i="17"/>
  <c r="E62" i="17"/>
  <c r="E61" i="17"/>
  <c r="F60" i="17"/>
  <c r="F59" i="17"/>
  <c r="F58" i="17"/>
  <c r="F57" i="17"/>
  <c r="E60" i="17"/>
  <c r="E59" i="17"/>
  <c r="E58" i="17"/>
  <c r="E57" i="17"/>
  <c r="F56" i="17"/>
  <c r="F55" i="17"/>
  <c r="F54" i="17"/>
  <c r="F53" i="17"/>
  <c r="E53" i="17"/>
  <c r="E56" i="17"/>
  <c r="E55" i="17"/>
  <c r="E54" i="17"/>
  <c r="F52" i="17"/>
  <c r="E52" i="17"/>
  <c r="F51" i="17"/>
  <c r="E51" i="17"/>
  <c r="F50" i="17"/>
  <c r="E50" i="17"/>
  <c r="F49" i="17"/>
  <c r="E49" i="17"/>
  <c r="F48" i="17"/>
  <c r="E48" i="17"/>
  <c r="F47" i="17"/>
  <c r="E47" i="17"/>
  <c r="F46" i="17"/>
  <c r="E46" i="17"/>
  <c r="F45" i="17"/>
  <c r="E45" i="17"/>
  <c r="F44" i="17"/>
  <c r="E44" i="17"/>
  <c r="F43" i="17"/>
  <c r="E43" i="17"/>
  <c r="F42" i="17"/>
  <c r="E42" i="17"/>
  <c r="F41" i="17"/>
  <c r="E41" i="17"/>
  <c r="F40" i="17"/>
  <c r="E40" i="17"/>
  <c r="F39" i="17"/>
  <c r="E39" i="17"/>
  <c r="F38" i="17"/>
  <c r="E38" i="17"/>
  <c r="F37" i="17"/>
  <c r="E37" i="17"/>
  <c r="F36" i="17"/>
  <c r="E36" i="17"/>
  <c r="F35" i="17"/>
  <c r="E35" i="17"/>
  <c r="B11" i="17"/>
  <c r="G70" i="17" l="1"/>
  <c r="G71" i="17"/>
  <c r="G72" i="17"/>
  <c r="N18" i="17" l="1"/>
  <c r="N20" i="17"/>
  <c r="N17" i="17"/>
  <c r="N21" i="17"/>
  <c r="N19" i="17"/>
  <c r="C12" i="17" l="1"/>
  <c r="C13" i="17"/>
  <c r="C14" i="17"/>
  <c r="C11" i="17"/>
  <c r="B12" i="17"/>
  <c r="B13" i="17"/>
  <c r="B14" i="17"/>
  <c r="E11" i="17" l="1"/>
  <c r="E10" i="17"/>
  <c r="G51" i="17"/>
  <c r="G48" i="17"/>
  <c r="G43" i="17"/>
  <c r="G45" i="17"/>
  <c r="G49" i="17"/>
  <c r="G53" i="17"/>
  <c r="G57" i="17"/>
  <c r="G52" i="17"/>
  <c r="G36" i="17"/>
  <c r="G68" i="17"/>
  <c r="G66" i="17"/>
  <c r="G47" i="17"/>
  <c r="G55" i="17"/>
  <c r="G44" i="17"/>
  <c r="G56" i="17"/>
  <c r="G60" i="17"/>
  <c r="G64" i="17"/>
  <c r="G38" i="17"/>
  <c r="G42" i="17"/>
  <c r="G50" i="17"/>
  <c r="G58" i="17"/>
  <c r="G67" i="17"/>
  <c r="G35" i="17"/>
  <c r="G39" i="17"/>
  <c r="G46" i="17"/>
  <c r="G61" i="17"/>
  <c r="G65" i="17"/>
  <c r="G40" i="17"/>
  <c r="G54" i="17"/>
  <c r="G62" i="17"/>
  <c r="G69" i="17"/>
  <c r="G37" i="17"/>
  <c r="G41" i="17"/>
  <c r="G59" i="17"/>
  <c r="G63" i="17"/>
  <c r="Q17" i="17" l="1"/>
  <c r="Q20" i="17"/>
  <c r="Q21" i="17"/>
  <c r="Q19" i="17"/>
  <c r="Q18" i="17"/>
  <c r="Q23" i="17"/>
  <c r="Q22" i="17"/>
  <c r="E28" i="17"/>
  <c r="E13" i="17"/>
  <c r="E12" i="17"/>
  <c r="E29" i="17" l="1"/>
  <c r="E26" i="17"/>
  <c r="E27" i="17"/>
  <c r="H56" i="17" l="1"/>
  <c r="H46" i="17"/>
  <c r="H62" i="17"/>
  <c r="H71" i="17"/>
  <c r="H65" i="17"/>
  <c r="H69" i="17"/>
  <c r="H61" i="17"/>
  <c r="H51" i="17"/>
  <c r="H44" i="17"/>
  <c r="H50" i="17"/>
  <c r="H68" i="17"/>
  <c r="H70" i="17"/>
  <c r="H57" i="17"/>
  <c r="H60" i="17"/>
  <c r="H53" i="17"/>
  <c r="H52" i="17"/>
  <c r="H54" i="17"/>
  <c r="H38" i="17"/>
  <c r="H45" i="17"/>
  <c r="H64" i="17"/>
  <c r="H42" i="17"/>
  <c r="H67" i="17"/>
  <c r="H63" i="17"/>
  <c r="H49" i="17"/>
  <c r="H35" i="17"/>
  <c r="H58" i="17"/>
  <c r="H72" i="17"/>
  <c r="H47" i="17"/>
  <c r="H48" i="17"/>
  <c r="H66" i="17"/>
  <c r="H59" i="17"/>
  <c r="H55" i="17"/>
  <c r="H11" i="17"/>
  <c r="H39" i="17"/>
  <c r="H36" i="17"/>
  <c r="H10" i="17"/>
  <c r="H37" i="17"/>
  <c r="H43" i="17"/>
  <c r="H41" i="17"/>
  <c r="H40" i="17"/>
</calcChain>
</file>

<file path=xl/sharedStrings.xml><?xml version="1.0" encoding="utf-8"?>
<sst xmlns="http://schemas.openxmlformats.org/spreadsheetml/2006/main" count="114" uniqueCount="97">
  <si>
    <t>A</t>
  </si>
  <si>
    <t>B</t>
  </si>
  <si>
    <t>C</t>
  </si>
  <si>
    <t>D</t>
  </si>
  <si>
    <t>E</t>
  </si>
  <si>
    <t>F</t>
  </si>
  <si>
    <t>G</t>
  </si>
  <si>
    <t>H</t>
  </si>
  <si>
    <t>R²</t>
  </si>
  <si>
    <t>Abs 2 (AU)</t>
  </si>
  <si>
    <t>Abs 1 (AU)</t>
  </si>
  <si>
    <t>Abs (AU)</t>
  </si>
  <si>
    <t>LOD (pg/mL) =</t>
  </si>
  <si>
    <t>LOQ (pg/mL) =</t>
  </si>
  <si>
    <t>STANDARDS</t>
  </si>
  <si>
    <t>PLAN DE PLAQUE</t>
  </si>
  <si>
    <t>STD 500</t>
  </si>
  <si>
    <t>STD 250</t>
  </si>
  <si>
    <t>STD 125</t>
  </si>
  <si>
    <t>STD 31,25</t>
  </si>
  <si>
    <t>STD 15,6</t>
  </si>
  <si>
    <t>STD 62,5</t>
  </si>
  <si>
    <t>ECH N°33</t>
  </si>
  <si>
    <t>ECH N°34</t>
  </si>
  <si>
    <t>ECH N°35</t>
  </si>
  <si>
    <t>ECH N°36</t>
  </si>
  <si>
    <t>ECH N°1</t>
  </si>
  <si>
    <t>ECH N°2</t>
  </si>
  <si>
    <t>ECH N°3</t>
  </si>
  <si>
    <t>ECH N°4</t>
  </si>
  <si>
    <t>ECH N°5</t>
  </si>
  <si>
    <t>ECH N°6</t>
  </si>
  <si>
    <t>ECH N°7</t>
  </si>
  <si>
    <t>ECH N°8</t>
  </si>
  <si>
    <t>ECH N°9</t>
  </si>
  <si>
    <t>ECH N°10</t>
  </si>
  <si>
    <t>ECH N°11</t>
  </si>
  <si>
    <t>ECH N°12</t>
  </si>
  <si>
    <t>ECH N°13</t>
  </si>
  <si>
    <t>ECH N°14</t>
  </si>
  <si>
    <t>ECH N°15</t>
  </si>
  <si>
    <t>ECH N°16</t>
  </si>
  <si>
    <t>ECH N°17</t>
  </si>
  <si>
    <t>ECH N°18</t>
  </si>
  <si>
    <t>ECH N°19</t>
  </si>
  <si>
    <t>ECH N°20</t>
  </si>
  <si>
    <t>ECH N°21</t>
  </si>
  <si>
    <t>ECH N°22</t>
  </si>
  <si>
    <t>ECH N°23</t>
  </si>
  <si>
    <t>ECH N°24</t>
  </si>
  <si>
    <t>ECH N°25</t>
  </si>
  <si>
    <t>ECH N°26</t>
  </si>
  <si>
    <t>ECH N°27</t>
  </si>
  <si>
    <t>ECH N°28</t>
  </si>
  <si>
    <t>ECH N°29</t>
  </si>
  <si>
    <t>ECH N°30</t>
  </si>
  <si>
    <t>ECH N°31</t>
  </si>
  <si>
    <t>ECH N°32</t>
  </si>
  <si>
    <t>ECH N°37</t>
  </si>
  <si>
    <t>ECH N°38</t>
  </si>
  <si>
    <t>Echantillon</t>
  </si>
  <si>
    <t>Ricine (pg/mL)</t>
  </si>
  <si>
    <t>STD 0</t>
  </si>
  <si>
    <t>Saturation limit (AU) =</t>
  </si>
  <si>
    <t>Résultats  (pg/mL)</t>
  </si>
  <si>
    <t>Coefficient de corrélation</t>
  </si>
  <si>
    <t>ELISA Ricine eZYDIAG®</t>
  </si>
  <si>
    <t>Moyenne (AU)</t>
  </si>
  <si>
    <t>Mesures des limites de détection et quantification</t>
  </si>
  <si>
    <t>Liaison non spécifique</t>
  </si>
  <si>
    <t>Gamme standard</t>
  </si>
  <si>
    <t xml:space="preserve">Laboratoire </t>
  </si>
  <si>
    <t xml:space="preserve">Lot kit </t>
  </si>
  <si>
    <t xml:space="preserve">Date </t>
  </si>
  <si>
    <t>Péremption</t>
  </si>
  <si>
    <t xml:space="preserve">Opérateur </t>
  </si>
  <si>
    <t>Date</t>
  </si>
  <si>
    <t>Opérateur</t>
  </si>
  <si>
    <r>
      <t>ELISA Ricine eZYDIAG</t>
    </r>
    <r>
      <rPr>
        <b/>
        <sz val="12"/>
        <color theme="1"/>
        <rFont val="Calibri"/>
        <family val="2"/>
      </rPr>
      <t>®</t>
    </r>
    <r>
      <rPr>
        <b/>
        <sz val="12"/>
        <color theme="1"/>
        <rFont val="Calibri"/>
        <family val="2"/>
        <scheme val="minor"/>
      </rPr>
      <t xml:space="preserve"> - Quantification</t>
    </r>
  </si>
  <si>
    <r>
      <t>Paramètres de la courbe de calibration (y =  Ax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+Bx+C)</t>
    </r>
  </si>
  <si>
    <t xml:space="preserve">Lot Kit  </t>
  </si>
  <si>
    <t xml:space="preserve">Date péremption  </t>
  </si>
  <si>
    <t xml:space="preserve">  Limite de détection</t>
  </si>
  <si>
    <t xml:space="preserve">  Limite de quantification</t>
  </si>
  <si>
    <t>Moyenne (AU) =</t>
  </si>
  <si>
    <t>Moy + 3 ET =</t>
  </si>
  <si>
    <t>Moy + 10 ET =</t>
  </si>
  <si>
    <t>Ecart type ET =</t>
  </si>
  <si>
    <t xml:space="preserve">  Signal maximum gamme std</t>
  </si>
  <si>
    <t>SAISIR L'IDENTIFIANT DE CHACUN DE VOS ECHANTILLONS DANS LES CASES</t>
  </si>
  <si>
    <t>Visa Opérateur :</t>
  </si>
  <si>
    <t xml:space="preserve">Validation : </t>
  </si>
  <si>
    <t>Données expérimentales à entrer en Unité d'Absorbance  =  (UA 450 nm) - (UA 630 ou 620  nm)</t>
  </si>
  <si>
    <t>Page 1/2</t>
  </si>
  <si>
    <t>Page 2/2</t>
  </si>
  <si>
    <t>(jj/mm/aaaa)</t>
  </si>
  <si>
    <t>(Respecter le plan de plaque défini ci-dessus)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</si>
</sst>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€_-;\-* #,##0.00\ _€_-;_-* &quot;-&quot;??\ _€_-;_-@_-"/>
    <numFmt numFmtId="165" formatCode="0.000"/>
    <numFmt numFmtId="166" formatCode="0.0"/>
  </numFmts>
  <fonts count="34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vertAlign val="superscript"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12"/>
      <color theme="0" tint="-0.14999847407452621"/>
      <name val="Roboto"/>
    </font>
    <font>
      <sz val="12"/>
      <color theme="0"/>
      <name val="Segoe UI"/>
      <family val="2"/>
    </font>
    <font>
      <sz val="12"/>
      <color rgb="FFFF0000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b/>
      <sz val="12"/>
      <name val="Arial"/>
      <family val="2"/>
    </font>
    <font>
      <b/>
      <i/>
      <sz val="16"/>
      <color rgb="FFFF0000"/>
      <name val="Calibri"/>
      <family val="2"/>
      <scheme val="minor"/>
    </font>
    <font>
      <b/>
      <i/>
      <sz val="18"/>
      <color theme="4" tint="-0.49998474074526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 tint="0.34998626667073579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89FFFF"/>
        <bgColor indexed="64"/>
      </patternFill>
    </fill>
    <fill>
      <patternFill patternType="solid">
        <fgColor rgb="FFFFFF5D"/>
        <bgColor indexed="64"/>
      </patternFill>
    </fill>
    <fill>
      <patternFill patternType="solid">
        <fgColor rgb="FFA8FF7D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9" fontId="3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190">
    <xf numFmtId="0" fontId="0" fillId="0" borderId="0" xfId="0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5" xfId="0" applyFill="1" applyBorder="1"/>
    <xf numFmtId="0" fontId="0" fillId="3" borderId="0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3" borderId="0" xfId="0" applyFill="1" applyBorder="1" applyAlignment="1"/>
    <xf numFmtId="0" fontId="2" fillId="3" borderId="0" xfId="0" applyFont="1" applyFill="1" applyBorder="1" applyAlignment="1"/>
    <xf numFmtId="0" fontId="4" fillId="3" borderId="14" xfId="0" applyFont="1" applyFill="1" applyBorder="1"/>
    <xf numFmtId="0" fontId="4" fillId="3" borderId="0" xfId="0" applyFont="1" applyFill="1" applyBorder="1"/>
    <xf numFmtId="0" fontId="0" fillId="3" borderId="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/>
    <xf numFmtId="0" fontId="0" fillId="3" borderId="17" xfId="0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3" borderId="0" xfId="0" applyFill="1" applyBorder="1" applyAlignment="1">
      <alignment wrapText="1"/>
    </xf>
    <xf numFmtId="0" fontId="0" fillId="3" borderId="0" xfId="0" applyFill="1" applyBorder="1" applyAlignment="1">
      <alignment horizontal="center"/>
    </xf>
    <xf numFmtId="0" fontId="6" fillId="3" borderId="15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0" fillId="3" borderId="17" xfId="0" applyFill="1" applyBorder="1" applyAlignment="1"/>
    <xf numFmtId="2" fontId="0" fillId="3" borderId="17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66" fontId="0" fillId="0" borderId="4" xfId="0" applyNumberFormat="1" applyFill="1" applyBorder="1" applyAlignment="1">
      <alignment horizontal="center" vertical="center"/>
    </xf>
    <xf numFmtId="165" fontId="4" fillId="0" borderId="33" xfId="0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165" fontId="4" fillId="0" borderId="32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65" fontId="4" fillId="0" borderId="35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65" fontId="0" fillId="0" borderId="22" xfId="0" applyNumberForma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2" fontId="0" fillId="0" borderId="35" xfId="0" applyNumberFormat="1" applyFont="1" applyFill="1" applyBorder="1" applyAlignment="1">
      <alignment horizontal="center" vertical="center"/>
    </xf>
    <xf numFmtId="11" fontId="0" fillId="0" borderId="5" xfId="0" applyNumberFormat="1" applyFill="1" applyBorder="1" applyAlignment="1">
      <alignment horizontal="center"/>
    </xf>
    <xf numFmtId="2" fontId="0" fillId="0" borderId="31" xfId="3" applyNumberFormat="1" applyFont="1" applyFill="1" applyBorder="1" applyAlignment="1">
      <alignment horizontal="center"/>
    </xf>
    <xf numFmtId="166" fontId="0" fillId="3" borderId="15" xfId="0" applyNumberFormat="1" applyFill="1" applyBorder="1" applyAlignment="1">
      <alignment horizontal="center" vertical="center"/>
    </xf>
    <xf numFmtId="166" fontId="0" fillId="3" borderId="18" xfId="0" applyNumberForma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5" fillId="6" borderId="25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/>
    </xf>
    <xf numFmtId="0" fontId="5" fillId="4" borderId="25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0" fillId="3" borderId="0" xfId="0" applyFill="1"/>
    <xf numFmtId="0" fontId="1" fillId="3" borderId="0" xfId="0" applyFont="1" applyFill="1" applyBorder="1" applyAlignment="1">
      <alignment vertical="center"/>
    </xf>
    <xf numFmtId="2" fontId="0" fillId="3" borderId="0" xfId="0" applyNumberFormat="1" applyFill="1"/>
    <xf numFmtId="20" fontId="0" fillId="3" borderId="0" xfId="0" applyNumberFormat="1" applyFill="1"/>
    <xf numFmtId="0" fontId="0" fillId="3" borderId="0" xfId="0" applyFill="1" applyBorder="1" applyAlignment="1">
      <alignment vertical="center"/>
    </xf>
    <xf numFmtId="0" fontId="0" fillId="3" borderId="0" xfId="0" applyFill="1" applyAlignment="1">
      <alignment wrapText="1"/>
    </xf>
    <xf numFmtId="0" fontId="11" fillId="3" borderId="0" xfId="0" applyFont="1" applyFill="1"/>
    <xf numFmtId="0" fontId="0" fillId="3" borderId="0" xfId="0" applyFill="1" applyAlignment="1">
      <alignment horizontal="center" vertical="center"/>
    </xf>
    <xf numFmtId="0" fontId="0" fillId="5" borderId="32" xfId="0" applyFill="1" applyBorder="1" applyAlignment="1">
      <alignment horizontal="center" vertical="center" wrapText="1"/>
    </xf>
    <xf numFmtId="0" fontId="0" fillId="5" borderId="34" xfId="0" applyFill="1" applyBorder="1" applyAlignment="1">
      <alignment horizontal="center" vertical="center" wrapText="1"/>
    </xf>
    <xf numFmtId="0" fontId="0" fillId="5" borderId="35" xfId="0" applyFill="1" applyBorder="1" applyAlignment="1">
      <alignment horizontal="center" vertical="center" wrapText="1"/>
    </xf>
    <xf numFmtId="0" fontId="0" fillId="5" borderId="11" xfId="0" applyFill="1" applyBorder="1" applyAlignment="1">
      <alignment horizontal="right"/>
    </xf>
    <xf numFmtId="0" fontId="0" fillId="5" borderId="14" xfId="0" applyFill="1" applyBorder="1" applyAlignment="1">
      <alignment horizontal="right"/>
    </xf>
    <xf numFmtId="0" fontId="0" fillId="5" borderId="16" xfId="0" applyFill="1" applyBorder="1" applyAlignment="1">
      <alignment horizontal="right"/>
    </xf>
    <xf numFmtId="0" fontId="0" fillId="5" borderId="20" xfId="0" applyFont="1" applyFill="1" applyBorder="1" applyAlignment="1">
      <alignment horizontal="center" vertical="center"/>
    </xf>
    <xf numFmtId="0" fontId="0" fillId="5" borderId="20" xfId="0" applyFont="1" applyFill="1" applyBorder="1"/>
    <xf numFmtId="0" fontId="14" fillId="3" borderId="0" xfId="0" applyFont="1" applyFill="1" applyBorder="1" applyAlignment="1"/>
    <xf numFmtId="0" fontId="8" fillId="3" borderId="0" xfId="0" applyFont="1" applyFill="1" applyBorder="1" applyAlignment="1">
      <alignment horizontal="center" vertical="center"/>
    </xf>
    <xf numFmtId="2" fontId="0" fillId="3" borderId="0" xfId="3" applyNumberFormat="1" applyFont="1" applyFill="1" applyBorder="1" applyAlignment="1">
      <alignment horizontal="center"/>
    </xf>
    <xf numFmtId="2" fontId="0" fillId="0" borderId="32" xfId="0" applyNumberFormat="1" applyFont="1" applyFill="1" applyBorder="1" applyAlignment="1">
      <alignment horizontal="center" vertical="center"/>
    </xf>
    <xf numFmtId="2" fontId="0" fillId="0" borderId="34" xfId="0" applyNumberFormat="1" applyFont="1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17" fillId="0" borderId="2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6" fillId="0" borderId="22" xfId="0" applyFont="1" applyBorder="1" applyAlignment="1">
      <alignment horizontal="center"/>
    </xf>
    <xf numFmtId="0" fontId="16" fillId="0" borderId="19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6" fillId="0" borderId="15" xfId="0" applyFont="1" applyBorder="1" applyAlignment="1">
      <alignment horizontal="center"/>
    </xf>
    <xf numFmtId="0" fontId="17" fillId="0" borderId="9" xfId="0" applyFont="1" applyBorder="1" applyAlignment="1">
      <alignment horizontal="center" vertical="center"/>
    </xf>
    <xf numFmtId="0" fontId="0" fillId="3" borderId="14" xfId="0" applyFill="1" applyBorder="1" applyAlignment="1">
      <alignment vertical="center"/>
    </xf>
    <xf numFmtId="0" fontId="0" fillId="3" borderId="15" xfId="0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166" fontId="15" fillId="3" borderId="13" xfId="0" applyNumberFormat="1" applyFont="1" applyFill="1" applyBorder="1" applyAlignment="1">
      <alignment horizontal="center" vertical="center"/>
    </xf>
    <xf numFmtId="0" fontId="23" fillId="3" borderId="0" xfId="0" applyFont="1" applyFill="1" applyBorder="1"/>
    <xf numFmtId="0" fontId="23" fillId="3" borderId="0" xfId="0" applyFont="1" applyFill="1"/>
    <xf numFmtId="0" fontId="24" fillId="3" borderId="0" xfId="0" applyFont="1" applyFill="1"/>
    <xf numFmtId="0" fontId="22" fillId="3" borderId="0" xfId="0" applyFont="1" applyFill="1" applyBorder="1"/>
    <xf numFmtId="0" fontId="22" fillId="3" borderId="0" xfId="0" applyFont="1" applyFill="1"/>
    <xf numFmtId="0" fontId="25" fillId="3" borderId="0" xfId="0" applyFont="1" applyFill="1"/>
    <xf numFmtId="14" fontId="0" fillId="3" borderId="0" xfId="0" applyNumberFormat="1" applyFill="1" applyBorder="1" applyAlignment="1">
      <alignment horizontal="center"/>
    </xf>
    <xf numFmtId="0" fontId="5" fillId="3" borderId="0" xfId="0" applyFont="1" applyFill="1" applyBorder="1" applyAlignment="1"/>
    <xf numFmtId="0" fontId="19" fillId="5" borderId="27" xfId="0" applyNumberFormat="1" applyFont="1" applyFill="1" applyBorder="1" applyAlignment="1" applyProtection="1">
      <alignment horizontal="center" vertical="center"/>
      <protection locked="0"/>
    </xf>
    <xf numFmtId="0" fontId="19" fillId="5" borderId="7" xfId="0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Protection="1">
      <protection locked="0"/>
    </xf>
    <xf numFmtId="0" fontId="0" fillId="0" borderId="19" xfId="0" applyBorder="1" applyProtection="1">
      <protection locked="0"/>
    </xf>
    <xf numFmtId="0" fontId="0" fillId="3" borderId="0" xfId="0" applyFill="1" applyBorder="1" applyProtection="1">
      <protection locked="0"/>
    </xf>
    <xf numFmtId="0" fontId="31" fillId="3" borderId="0" xfId="0" applyFont="1" applyFill="1"/>
    <xf numFmtId="0" fontId="31" fillId="3" borderId="0" xfId="0" applyFont="1" applyFill="1" applyBorder="1"/>
    <xf numFmtId="0" fontId="0" fillId="3" borderId="42" xfId="0" applyFill="1" applyBorder="1" applyAlignment="1" applyProtection="1">
      <alignment horizontal="center" vertical="center"/>
      <protection locked="0"/>
    </xf>
    <xf numFmtId="14" fontId="0" fillId="3" borderId="41" xfId="0" applyNumberFormat="1" applyFill="1" applyBorder="1" applyAlignment="1" applyProtection="1">
      <alignment horizontal="center" vertical="center"/>
      <protection locked="0"/>
    </xf>
    <xf numFmtId="0" fontId="11" fillId="3" borderId="0" xfId="0" applyFont="1" applyFill="1" applyAlignment="1">
      <alignment vertical="center"/>
    </xf>
    <xf numFmtId="0" fontId="5" fillId="3" borderId="0" xfId="0" applyFont="1" applyFill="1" applyBorder="1" applyAlignment="1">
      <alignment vertical="center"/>
    </xf>
    <xf numFmtId="0" fontId="0" fillId="3" borderId="0" xfId="0" applyFill="1" applyBorder="1" applyAlignment="1">
      <alignment horizontal="left" vertical="center"/>
    </xf>
    <xf numFmtId="14" fontId="0" fillId="3" borderId="0" xfId="0" applyNumberFormat="1" applyFill="1" applyBorder="1" applyAlignment="1">
      <alignment horizontal="left" vertical="center"/>
    </xf>
    <xf numFmtId="0" fontId="5" fillId="3" borderId="0" xfId="0" applyFont="1" applyFill="1" applyBorder="1" applyAlignment="1">
      <alignment horizontal="right" vertical="center" wrapText="1"/>
    </xf>
    <xf numFmtId="14" fontId="0" fillId="3" borderId="0" xfId="0" applyNumberFormat="1" applyFill="1" applyBorder="1" applyAlignment="1">
      <alignment horizontal="center" vertical="center"/>
    </xf>
    <xf numFmtId="0" fontId="32" fillId="3" borderId="0" xfId="0" applyFont="1" applyFill="1" applyAlignment="1">
      <alignment vertical="center"/>
    </xf>
    <xf numFmtId="0" fontId="19" fillId="0" borderId="42" xfId="0" applyFont="1" applyBorder="1" applyAlignment="1" applyProtection="1">
      <alignment vertical="center"/>
      <protection locked="0"/>
    </xf>
    <xf numFmtId="14" fontId="19" fillId="3" borderId="41" xfId="0" applyNumberFormat="1" applyFont="1" applyFill="1" applyBorder="1" applyAlignment="1" applyProtection="1">
      <alignment horizontal="left" vertical="center"/>
      <protection locked="0"/>
    </xf>
    <xf numFmtId="0" fontId="19" fillId="3" borderId="41" xfId="0" applyFont="1" applyFill="1" applyBorder="1" applyAlignment="1" applyProtection="1">
      <alignment vertical="center"/>
      <protection locked="0"/>
    </xf>
    <xf numFmtId="0" fontId="33" fillId="3" borderId="0" xfId="0" applyFont="1" applyFill="1" applyBorder="1" applyAlignment="1">
      <alignment horizontal="center" vertical="center"/>
    </xf>
    <xf numFmtId="0" fontId="27" fillId="11" borderId="27" xfId="0" applyNumberFormat="1" applyFont="1" applyFill="1" applyBorder="1" applyAlignment="1" applyProtection="1">
      <alignment horizontal="center" vertical="center"/>
      <protection locked="0"/>
    </xf>
    <xf numFmtId="0" fontId="27" fillId="11" borderId="7" xfId="0" applyNumberFormat="1" applyFont="1" applyFill="1" applyBorder="1" applyAlignment="1" applyProtection="1">
      <alignment horizontal="center" vertical="center"/>
      <protection locked="0"/>
    </xf>
    <xf numFmtId="0" fontId="27" fillId="11" borderId="8" xfId="0" applyNumberFormat="1" applyFont="1" applyFill="1" applyBorder="1" applyAlignment="1" applyProtection="1">
      <alignment horizontal="center" vertical="center"/>
      <protection locked="0"/>
    </xf>
    <xf numFmtId="0" fontId="26" fillId="12" borderId="27" xfId="0" applyNumberFormat="1" applyFont="1" applyFill="1" applyBorder="1" applyAlignment="1" applyProtection="1">
      <alignment horizontal="center" vertical="center"/>
      <protection locked="0"/>
    </xf>
    <xf numFmtId="0" fontId="26" fillId="12" borderId="38" xfId="0" applyNumberFormat="1" applyFont="1" applyFill="1" applyBorder="1" applyAlignment="1" applyProtection="1">
      <alignment horizontal="center" vertical="center"/>
      <protection locked="0"/>
    </xf>
    <xf numFmtId="0" fontId="26" fillId="12" borderId="7" xfId="0" applyNumberFormat="1" applyFont="1" applyFill="1" applyBorder="1" applyAlignment="1" applyProtection="1">
      <alignment horizontal="center" vertical="center"/>
      <protection locked="0"/>
    </xf>
    <xf numFmtId="0" fontId="26" fillId="12" borderId="39" xfId="0" applyNumberFormat="1" applyFont="1" applyFill="1" applyBorder="1" applyAlignment="1" applyProtection="1">
      <alignment horizontal="center" vertical="center"/>
      <protection locked="0"/>
    </xf>
    <xf numFmtId="0" fontId="26" fillId="12" borderId="8" xfId="0" applyNumberFormat="1" applyFont="1" applyFill="1" applyBorder="1" applyAlignment="1" applyProtection="1">
      <alignment horizontal="center" vertical="center"/>
      <protection locked="0"/>
    </xf>
    <xf numFmtId="0" fontId="26" fillId="12" borderId="40" xfId="0" applyNumberFormat="1" applyFont="1" applyFill="1" applyBorder="1" applyAlignment="1" applyProtection="1">
      <alignment horizontal="center" vertical="center"/>
      <protection locked="0"/>
    </xf>
    <xf numFmtId="0" fontId="21" fillId="12" borderId="13" xfId="0" applyFont="1" applyFill="1" applyBorder="1" applyAlignment="1" applyProtection="1">
      <alignment horizontal="center" vertical="center" wrapText="1"/>
      <protection locked="0"/>
    </xf>
    <xf numFmtId="0" fontId="21" fillId="12" borderId="18" xfId="0" applyFont="1" applyFill="1" applyBorder="1" applyAlignment="1" applyProtection="1">
      <alignment horizontal="center" vertical="center" wrapText="1"/>
      <protection locked="0"/>
    </xf>
    <xf numFmtId="0" fontId="21" fillId="12" borderId="6" xfId="0" applyFont="1" applyFill="1" applyBorder="1" applyAlignment="1" applyProtection="1">
      <alignment horizontal="center" vertical="center" wrapText="1"/>
      <protection locked="0"/>
    </xf>
    <xf numFmtId="0" fontId="21" fillId="12" borderId="19" xfId="0" applyFont="1" applyFill="1" applyBorder="1" applyAlignment="1" applyProtection="1">
      <alignment horizontal="center" vertical="center" wrapText="1"/>
      <protection locked="0"/>
    </xf>
    <xf numFmtId="0" fontId="10" fillId="7" borderId="20" xfId="0" applyFont="1" applyFill="1" applyBorder="1" applyAlignment="1">
      <alignment horizontal="center"/>
    </xf>
    <xf numFmtId="0" fontId="10" fillId="7" borderId="21" xfId="0" applyFont="1" applyFill="1" applyBorder="1" applyAlignment="1">
      <alignment horizontal="center"/>
    </xf>
    <xf numFmtId="0" fontId="10" fillId="7" borderId="22" xfId="0" applyFont="1" applyFill="1" applyBorder="1" applyAlignment="1">
      <alignment horizontal="center"/>
    </xf>
    <xf numFmtId="0" fontId="18" fillId="10" borderId="11" xfId="0" applyFont="1" applyFill="1" applyBorder="1" applyAlignment="1">
      <alignment horizontal="center" vertical="center"/>
    </xf>
    <xf numFmtId="0" fontId="18" fillId="10" borderId="12" xfId="0" applyFont="1" applyFill="1" applyBorder="1" applyAlignment="1">
      <alignment horizontal="center" vertical="center"/>
    </xf>
    <xf numFmtId="0" fontId="18" fillId="10" borderId="13" xfId="0" applyFont="1" applyFill="1" applyBorder="1" applyAlignment="1">
      <alignment horizontal="center" vertical="center"/>
    </xf>
    <xf numFmtId="0" fontId="18" fillId="10" borderId="16" xfId="0" applyFont="1" applyFill="1" applyBorder="1" applyAlignment="1">
      <alignment horizontal="center" vertical="center"/>
    </xf>
    <xf numFmtId="0" fontId="18" fillId="10" borderId="17" xfId="0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0" fontId="29" fillId="0" borderId="21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/>
    </xf>
    <xf numFmtId="0" fontId="27" fillId="11" borderId="6" xfId="0" applyFont="1" applyFill="1" applyBorder="1" applyAlignment="1">
      <alignment horizontal="center" vertical="center"/>
    </xf>
    <xf numFmtId="0" fontId="27" fillId="11" borderId="19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30" fillId="10" borderId="12" xfId="0" applyFont="1" applyFill="1" applyBorder="1" applyAlignment="1">
      <alignment horizontal="center" vertical="center"/>
    </xf>
    <xf numFmtId="0" fontId="30" fillId="10" borderId="13" xfId="0" applyFont="1" applyFill="1" applyBorder="1" applyAlignment="1">
      <alignment horizontal="center" vertical="center"/>
    </xf>
    <xf numFmtId="0" fontId="30" fillId="10" borderId="16" xfId="0" applyFont="1" applyFill="1" applyBorder="1" applyAlignment="1">
      <alignment horizontal="center" vertical="center"/>
    </xf>
    <xf numFmtId="0" fontId="30" fillId="10" borderId="17" xfId="0" applyFont="1" applyFill="1" applyBorder="1" applyAlignment="1">
      <alignment horizontal="center" vertical="center"/>
    </xf>
    <xf numFmtId="0" fontId="30" fillId="10" borderId="18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28" fillId="0" borderId="21" xfId="0" applyFont="1" applyBorder="1" applyAlignment="1">
      <alignment horizontal="center" vertical="center"/>
    </xf>
    <xf numFmtId="0" fontId="28" fillId="0" borderId="22" xfId="0" applyFont="1" applyBorder="1" applyAlignment="1">
      <alignment horizontal="center" vertical="center"/>
    </xf>
    <xf numFmtId="165" fontId="20" fillId="5" borderId="6" xfId="1" applyNumberFormat="1" applyFont="1" applyFill="1" applyBorder="1" applyAlignment="1" applyProtection="1">
      <alignment horizontal="center" vertical="center"/>
      <protection locked="0"/>
    </xf>
    <xf numFmtId="165" fontId="20" fillId="5" borderId="37" xfId="1" applyNumberFormat="1" applyFont="1" applyFill="1" applyBorder="1" applyAlignment="1" applyProtection="1">
      <alignment horizontal="center" vertical="center"/>
      <protection locked="0"/>
    </xf>
    <xf numFmtId="165" fontId="20" fillId="5" borderId="19" xfId="1" applyNumberFormat="1" applyFont="1" applyFill="1" applyBorder="1" applyAlignment="1" applyProtection="1">
      <alignment horizontal="center" vertical="center"/>
      <protection locked="0"/>
    </xf>
    <xf numFmtId="0" fontId="9" fillId="7" borderId="11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9" fillId="7" borderId="13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9" fillId="7" borderId="18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  <xf numFmtId="0" fontId="11" fillId="8" borderId="21" xfId="0" applyFont="1" applyFill="1" applyBorder="1" applyAlignment="1">
      <alignment horizontal="center" vertical="center"/>
    </xf>
    <xf numFmtId="0" fontId="11" fillId="8" borderId="22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/>
    </xf>
    <xf numFmtId="0" fontId="11" fillId="7" borderId="12" xfId="0" applyFont="1" applyFill="1" applyBorder="1" applyAlignment="1">
      <alignment horizontal="center" vertical="center"/>
    </xf>
    <xf numFmtId="0" fontId="11" fillId="7" borderId="13" xfId="0" applyFont="1" applyFill="1" applyBorder="1" applyAlignment="1">
      <alignment horizontal="center" vertical="center"/>
    </xf>
    <xf numFmtId="0" fontId="11" fillId="7" borderId="16" xfId="0" applyFont="1" applyFill="1" applyBorder="1" applyAlignment="1">
      <alignment horizontal="center" vertical="center"/>
    </xf>
    <xf numFmtId="0" fontId="11" fillId="7" borderId="17" xfId="0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1" fillId="9" borderId="28" xfId="0" applyFont="1" applyFill="1" applyBorder="1" applyAlignment="1">
      <alignment horizontal="center" vertical="center"/>
    </xf>
    <xf numFmtId="0" fontId="11" fillId="9" borderId="29" xfId="0" applyFont="1" applyFill="1" applyBorder="1" applyAlignment="1">
      <alignment horizontal="center" vertical="center"/>
    </xf>
    <xf numFmtId="0" fontId="11" fillId="9" borderId="38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5" fillId="4" borderId="20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11" fillId="7" borderId="11" xfId="0" applyFont="1" applyFill="1" applyBorder="1" applyAlignment="1">
      <alignment horizontal="center" vertical="center" wrapText="1"/>
    </xf>
    <xf numFmtId="0" fontId="11" fillId="7" borderId="13" xfId="0" applyFont="1" applyFill="1" applyBorder="1" applyAlignment="1">
      <alignment horizontal="center" vertical="center" wrapText="1"/>
    </xf>
  </cellXfs>
  <cellStyles count="4">
    <cellStyle name="Milliers" xfId="3" builtinId="3"/>
    <cellStyle name="Normal" xfId="0" builtinId="0"/>
    <cellStyle name="Normal 2" xfId="1"/>
    <cellStyle name="Pourcentage 2" xfId="2"/>
  </cellStyles>
  <dxfs count="0"/>
  <tableStyles count="0" defaultTableStyle="TableStyleMedium2" defaultPivotStyle="PivotStyleMedium9"/>
  <colors>
    <mruColors>
      <color rgb="FFA8FF7D"/>
      <color rgb="FF9BFF69"/>
      <color rgb="FFFFFF5D"/>
      <color rgb="FFB2FF8B"/>
      <color rgb="FFFFFF75"/>
      <color rgb="FFFFFF4F"/>
      <color rgb="FFFFFF97"/>
      <color rgb="FF00FFFF"/>
      <color rgb="FF89FFFF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 sz="1400"/>
              <a:t>Courbe Standard</a:t>
            </a:r>
            <a:r>
              <a:rPr lang="fr-FR" sz="1400" baseline="0"/>
              <a:t>(analysis range)</a:t>
            </a:r>
            <a:endParaRPr lang="fr-FR" sz="1400"/>
          </a:p>
          <a:p>
            <a:pPr>
              <a:defRPr/>
            </a:pPr>
            <a:r>
              <a:rPr lang="fr-FR" sz="1400">
                <a:solidFill>
                  <a:schemeClr val="tx1"/>
                </a:solidFill>
              </a:rPr>
              <a:t>y = Ax2+Bx+C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Résultats!$N$16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pPr>
              <a:solidFill>
                <a:schemeClr val="tx1">
                  <a:lumMod val="50000"/>
                  <a:lumOff val="50000"/>
                </a:schemeClr>
              </a:solidFill>
              <a:ln>
                <a:noFill/>
              </a:ln>
            </c:spPr>
          </c:marker>
          <c:trendline>
            <c:trendlineType val="poly"/>
            <c:order val="2"/>
            <c:dispRSqr val="0"/>
            <c:dispEq val="0"/>
          </c:trendline>
          <c:trendline>
            <c:trendlineType val="poly"/>
            <c:order val="2"/>
            <c:dispRSqr val="1"/>
            <c:dispEq val="1"/>
            <c:trendlineLbl>
              <c:layout>
                <c:manualLayout>
                  <c:x val="-0.11900265113363021"/>
                  <c:y val="-9.146156084584818E-2"/>
                </c:manualLayout>
              </c:layout>
              <c:numFmt formatCode="General" sourceLinked="0"/>
            </c:trendlineLbl>
          </c:trendline>
          <c:xVal>
            <c:numRef>
              <c:f>Résultats!$N$17:$N$23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xVal>
          <c:yVal>
            <c:numRef>
              <c:f>Résultats!$Q$17:$Q$23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8E2-43DF-850A-7A575DD79E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2146015520"/>
        <c:axId val="-2146013344"/>
      </c:scatterChart>
      <c:valAx>
        <c:axId val="-21460155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Concentration (pg/mL)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46013344"/>
        <c:crosses val="autoZero"/>
        <c:crossBetween val="midCat"/>
      </c:valAx>
      <c:valAx>
        <c:axId val="-214601334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Absorbance (AU)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-2146015520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1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365495</xdr:colOff>
      <xdr:row>13</xdr:row>
      <xdr:rowOff>44300</xdr:rowOff>
    </xdr:from>
    <xdr:to>
      <xdr:col>9</xdr:col>
      <xdr:colOff>908199</xdr:colOff>
      <xdr:row>28</xdr:row>
      <xdr:rowOff>199358</xdr:rowOff>
    </xdr:to>
    <xdr:graphicFrame macro="">
      <xdr:nvGraphicFramePr>
        <xdr:cNvPr id="3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P67"/>
  <sheetViews>
    <sheetView tabSelected="1" zoomScale="80" zoomScaleNormal="80" workbookViewId="0">
      <selection activeCell="D5" sqref="D5"/>
    </sheetView>
  </sheetViews>
  <sheetFormatPr baseColWidth="10" defaultColWidth="9.140625" defaultRowHeight="15"/>
  <cols>
    <col min="1" max="1" width="1.85546875" customWidth="1"/>
    <col min="2" max="14" width="12.85546875" customWidth="1"/>
    <col min="15" max="15" width="3.42578125" customWidth="1"/>
    <col min="16" max="16" width="0.5703125" style="58" customWidth="1"/>
  </cols>
  <sheetData>
    <row r="1" spans="1:16" s="58" customFormat="1" ht="15.75" thickBot="1"/>
    <row r="2" spans="1:16" s="58" customFormat="1" ht="36.75" thickBot="1">
      <c r="B2" s="136" t="s">
        <v>66</v>
      </c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8"/>
    </row>
    <row r="3" spans="1:16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6">
      <c r="A4" s="58"/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</row>
    <row r="5" spans="1:16" ht="20.100000000000001" customHeight="1">
      <c r="A5" s="58"/>
      <c r="B5" s="112" t="s">
        <v>71</v>
      </c>
      <c r="C5" s="58"/>
      <c r="D5" s="119"/>
      <c r="E5" s="6"/>
      <c r="F5" s="6"/>
      <c r="G5" s="6"/>
      <c r="H5" s="6"/>
      <c r="I5" s="6"/>
      <c r="J5" s="6"/>
      <c r="K5" s="6"/>
      <c r="L5" s="58"/>
      <c r="M5" s="112" t="s">
        <v>72</v>
      </c>
      <c r="N5" s="110"/>
      <c r="O5" s="6"/>
    </row>
    <row r="6" spans="1:16" ht="20.100000000000001" customHeight="1">
      <c r="A6" s="58"/>
      <c r="B6" s="112" t="s">
        <v>73</v>
      </c>
      <c r="C6" s="118" t="s">
        <v>95</v>
      </c>
      <c r="D6" s="120"/>
      <c r="E6" s="24"/>
      <c r="F6" s="6"/>
      <c r="G6" s="6"/>
      <c r="H6" s="6"/>
      <c r="I6" s="6"/>
      <c r="J6" s="6"/>
      <c r="K6" s="6"/>
      <c r="L6" s="58"/>
      <c r="M6" s="112" t="s">
        <v>74</v>
      </c>
      <c r="N6" s="111"/>
      <c r="O6" s="101"/>
    </row>
    <row r="7" spans="1:16" ht="20.100000000000001" customHeight="1">
      <c r="A7" s="58"/>
      <c r="B7" s="112" t="s">
        <v>75</v>
      </c>
      <c r="C7" s="58"/>
      <c r="D7" s="121"/>
      <c r="E7" s="6"/>
      <c r="F7" s="6"/>
      <c r="G7" s="6"/>
      <c r="H7" s="6"/>
      <c r="I7" s="6"/>
      <c r="J7" s="6"/>
      <c r="K7" s="6"/>
      <c r="L7" s="58"/>
      <c r="M7" s="58"/>
      <c r="N7" s="58"/>
      <c r="O7" s="58"/>
    </row>
    <row r="8" spans="1:16" ht="20.100000000000001" customHeight="1">
      <c r="A8" s="58"/>
      <c r="B8" s="64"/>
      <c r="C8" s="107"/>
      <c r="D8" s="6"/>
      <c r="E8" s="6"/>
      <c r="F8" s="6"/>
      <c r="G8" s="6"/>
      <c r="H8" s="6"/>
      <c r="I8" s="6"/>
      <c r="J8" s="6"/>
      <c r="K8" s="6"/>
      <c r="L8" s="58"/>
      <c r="M8" s="58"/>
      <c r="N8" s="58"/>
      <c r="O8" s="58"/>
    </row>
    <row r="9" spans="1:16">
      <c r="A9" s="58"/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1:16" ht="15.75" thickBot="1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1:16" ht="15.75" thickBot="1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3"/>
    </row>
    <row r="12" spans="1:16">
      <c r="A12" s="4"/>
      <c r="B12" s="139" t="s">
        <v>15</v>
      </c>
      <c r="C12" s="140"/>
      <c r="D12" s="140"/>
      <c r="E12" s="140"/>
      <c r="F12" s="140"/>
      <c r="G12" s="140"/>
      <c r="H12" s="140"/>
      <c r="I12" s="140"/>
      <c r="J12" s="140"/>
      <c r="K12" s="140"/>
      <c r="L12" s="140"/>
      <c r="M12" s="140"/>
      <c r="N12" s="141"/>
      <c r="O12" s="5"/>
    </row>
    <row r="13" spans="1:16" ht="15.75" thickBot="1">
      <c r="A13" s="4"/>
      <c r="B13" s="142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4"/>
      <c r="O13" s="5"/>
    </row>
    <row r="14" spans="1:16">
      <c r="A14" s="4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5"/>
    </row>
    <row r="15" spans="1:16" ht="15.75" thickBot="1">
      <c r="A15" s="12"/>
      <c r="B15" s="13"/>
      <c r="C15" s="13"/>
      <c r="D15" s="13"/>
      <c r="E15" s="13"/>
      <c r="F15" s="13"/>
      <c r="G15" s="6"/>
      <c r="H15" s="6"/>
      <c r="I15" s="6"/>
      <c r="J15" s="6"/>
      <c r="K15" s="24"/>
      <c r="L15" s="6"/>
      <c r="M15" s="6"/>
      <c r="N15" s="6"/>
      <c r="O15" s="5"/>
    </row>
    <row r="16" spans="1:16" s="93" customFormat="1" ht="26.25" customHeight="1" thickBot="1">
      <c r="A16" s="90"/>
      <c r="B16" s="62"/>
      <c r="C16" s="156" t="s">
        <v>14</v>
      </c>
      <c r="D16" s="157"/>
      <c r="E16" s="158"/>
      <c r="F16" s="145" t="s">
        <v>89</v>
      </c>
      <c r="G16" s="146"/>
      <c r="H16" s="146"/>
      <c r="I16" s="146"/>
      <c r="J16" s="146"/>
      <c r="K16" s="146"/>
      <c r="L16" s="146"/>
      <c r="M16" s="146"/>
      <c r="N16" s="147"/>
      <c r="O16" s="91"/>
      <c r="P16" s="92"/>
    </row>
    <row r="17" spans="1:16" ht="16.5" thickBot="1">
      <c r="A17" s="4"/>
      <c r="B17" s="10"/>
      <c r="C17" s="80">
        <v>1</v>
      </c>
      <c r="D17" s="84">
        <v>2</v>
      </c>
      <c r="E17" s="85">
        <v>3</v>
      </c>
      <c r="F17" s="80">
        <v>4</v>
      </c>
      <c r="G17" s="86">
        <v>5</v>
      </c>
      <c r="H17" s="87">
        <v>6</v>
      </c>
      <c r="I17" s="80">
        <v>7</v>
      </c>
      <c r="J17" s="80">
        <v>8</v>
      </c>
      <c r="K17" s="80">
        <v>9</v>
      </c>
      <c r="L17" s="86">
        <v>10</v>
      </c>
      <c r="M17" s="80">
        <v>11</v>
      </c>
      <c r="N17" s="88">
        <v>12</v>
      </c>
      <c r="O17" s="5"/>
    </row>
    <row r="18" spans="1:16" s="17" customFormat="1" ht="30" customHeight="1">
      <c r="A18" s="15"/>
      <c r="B18" s="81" t="s">
        <v>0</v>
      </c>
      <c r="C18" s="148" t="s">
        <v>16</v>
      </c>
      <c r="D18" s="148" t="s">
        <v>19</v>
      </c>
      <c r="E18" s="159" t="s">
        <v>62</v>
      </c>
      <c r="F18" s="134" t="s">
        <v>28</v>
      </c>
      <c r="G18" s="134" t="s">
        <v>32</v>
      </c>
      <c r="H18" s="134" t="s">
        <v>36</v>
      </c>
      <c r="I18" s="134" t="s">
        <v>40</v>
      </c>
      <c r="J18" s="134" t="s">
        <v>44</v>
      </c>
      <c r="K18" s="134" t="s">
        <v>48</v>
      </c>
      <c r="L18" s="134" t="s">
        <v>52</v>
      </c>
      <c r="M18" s="134" t="s">
        <v>56</v>
      </c>
      <c r="N18" s="132" t="s">
        <v>24</v>
      </c>
      <c r="O18" s="25"/>
      <c r="P18" s="65"/>
    </row>
    <row r="19" spans="1:16" s="17" customFormat="1" ht="30" customHeight="1" thickBot="1">
      <c r="A19" s="15"/>
      <c r="B19" s="82" t="s">
        <v>1</v>
      </c>
      <c r="C19" s="149"/>
      <c r="D19" s="149"/>
      <c r="E19" s="160"/>
      <c r="F19" s="135"/>
      <c r="G19" s="135"/>
      <c r="H19" s="135"/>
      <c r="I19" s="135"/>
      <c r="J19" s="135"/>
      <c r="K19" s="135"/>
      <c r="L19" s="135"/>
      <c r="M19" s="135"/>
      <c r="N19" s="133"/>
      <c r="O19" s="16"/>
      <c r="P19" s="65"/>
    </row>
    <row r="20" spans="1:16" s="17" customFormat="1" ht="30" customHeight="1">
      <c r="A20" s="15"/>
      <c r="B20" s="83" t="s">
        <v>2</v>
      </c>
      <c r="C20" s="148" t="s">
        <v>17</v>
      </c>
      <c r="D20" s="148" t="s">
        <v>20</v>
      </c>
      <c r="E20" s="160"/>
      <c r="F20" s="134" t="s">
        <v>29</v>
      </c>
      <c r="G20" s="134" t="s">
        <v>33</v>
      </c>
      <c r="H20" s="134" t="s">
        <v>37</v>
      </c>
      <c r="I20" s="134" t="s">
        <v>41</v>
      </c>
      <c r="J20" s="134" t="s">
        <v>45</v>
      </c>
      <c r="K20" s="134" t="s">
        <v>49</v>
      </c>
      <c r="L20" s="134" t="s">
        <v>53</v>
      </c>
      <c r="M20" s="134" t="s">
        <v>57</v>
      </c>
      <c r="N20" s="132" t="s">
        <v>25</v>
      </c>
      <c r="O20" s="16"/>
      <c r="P20" s="65"/>
    </row>
    <row r="21" spans="1:16" s="17" customFormat="1" ht="30" customHeight="1" thickBot="1">
      <c r="A21" s="15"/>
      <c r="B21" s="82" t="s">
        <v>3</v>
      </c>
      <c r="C21" s="149"/>
      <c r="D21" s="149"/>
      <c r="E21" s="161"/>
      <c r="F21" s="135"/>
      <c r="G21" s="135"/>
      <c r="H21" s="135"/>
      <c r="I21" s="135"/>
      <c r="J21" s="135"/>
      <c r="K21" s="135"/>
      <c r="L21" s="135"/>
      <c r="M21" s="135"/>
      <c r="N21" s="133"/>
      <c r="O21" s="16"/>
      <c r="P21" s="65"/>
    </row>
    <row r="22" spans="1:16" s="17" customFormat="1" ht="30" customHeight="1">
      <c r="A22" s="15"/>
      <c r="B22" s="83" t="s">
        <v>4</v>
      </c>
      <c r="C22" s="148" t="s">
        <v>18</v>
      </c>
      <c r="D22" s="159" t="s">
        <v>62</v>
      </c>
      <c r="E22" s="132" t="s">
        <v>26</v>
      </c>
      <c r="F22" s="134" t="s">
        <v>30</v>
      </c>
      <c r="G22" s="134" t="s">
        <v>34</v>
      </c>
      <c r="H22" s="134" t="s">
        <v>38</v>
      </c>
      <c r="I22" s="134" t="s">
        <v>42</v>
      </c>
      <c r="J22" s="134" t="s">
        <v>46</v>
      </c>
      <c r="K22" s="134" t="s">
        <v>50</v>
      </c>
      <c r="L22" s="134" t="s">
        <v>54</v>
      </c>
      <c r="M22" s="132" t="s">
        <v>22</v>
      </c>
      <c r="N22" s="132" t="s">
        <v>58</v>
      </c>
      <c r="O22" s="16"/>
      <c r="P22" s="65"/>
    </row>
    <row r="23" spans="1:16" s="17" customFormat="1" ht="30" customHeight="1" thickBot="1">
      <c r="A23" s="15"/>
      <c r="B23" s="82" t="s">
        <v>5</v>
      </c>
      <c r="C23" s="149"/>
      <c r="D23" s="160"/>
      <c r="E23" s="133"/>
      <c r="F23" s="135"/>
      <c r="G23" s="135"/>
      <c r="H23" s="135"/>
      <c r="I23" s="135"/>
      <c r="J23" s="135"/>
      <c r="K23" s="135"/>
      <c r="L23" s="135"/>
      <c r="M23" s="133"/>
      <c r="N23" s="133"/>
      <c r="O23" s="16"/>
      <c r="P23" s="65"/>
    </row>
    <row r="24" spans="1:16" s="17" customFormat="1" ht="30" customHeight="1">
      <c r="A24" s="15"/>
      <c r="B24" s="81" t="s">
        <v>6</v>
      </c>
      <c r="C24" s="148" t="s">
        <v>21</v>
      </c>
      <c r="D24" s="160"/>
      <c r="E24" s="134" t="s">
        <v>27</v>
      </c>
      <c r="F24" s="134" t="s">
        <v>31</v>
      </c>
      <c r="G24" s="134" t="s">
        <v>35</v>
      </c>
      <c r="H24" s="134" t="s">
        <v>39</v>
      </c>
      <c r="I24" s="134" t="s">
        <v>43</v>
      </c>
      <c r="J24" s="134" t="s">
        <v>47</v>
      </c>
      <c r="K24" s="134" t="s">
        <v>51</v>
      </c>
      <c r="L24" s="134" t="s">
        <v>55</v>
      </c>
      <c r="M24" s="132" t="s">
        <v>23</v>
      </c>
      <c r="N24" s="132" t="s">
        <v>59</v>
      </c>
      <c r="O24" s="16"/>
      <c r="P24" s="65"/>
    </row>
    <row r="25" spans="1:16" s="17" customFormat="1" ht="30" customHeight="1" thickBot="1">
      <c r="A25" s="15"/>
      <c r="B25" s="82" t="s">
        <v>7</v>
      </c>
      <c r="C25" s="149"/>
      <c r="D25" s="161"/>
      <c r="E25" s="135"/>
      <c r="F25" s="135"/>
      <c r="G25" s="135"/>
      <c r="H25" s="135"/>
      <c r="I25" s="135"/>
      <c r="J25" s="135"/>
      <c r="K25" s="135"/>
      <c r="L25" s="135"/>
      <c r="M25" s="133"/>
      <c r="N25" s="133"/>
      <c r="O25" s="16"/>
      <c r="P25" s="65"/>
    </row>
    <row r="26" spans="1:16">
      <c r="A26" s="4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5"/>
    </row>
    <row r="27" spans="1:16">
      <c r="A27" s="4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5"/>
    </row>
    <row r="28" spans="1:16" ht="15.75" thickBot="1">
      <c r="A28" s="7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9"/>
    </row>
    <row r="29" spans="1:16">
      <c r="A29" s="4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5"/>
    </row>
    <row r="30" spans="1:16" ht="15" customHeight="1" thickBot="1">
      <c r="A30" s="4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5"/>
    </row>
    <row r="31" spans="1:16" ht="15" customHeight="1">
      <c r="A31" s="4"/>
      <c r="B31" s="150" t="s">
        <v>92</v>
      </c>
      <c r="C31" s="151"/>
      <c r="D31" s="151"/>
      <c r="E31" s="151"/>
      <c r="F31" s="151"/>
      <c r="G31" s="151"/>
      <c r="H31" s="151"/>
      <c r="I31" s="151"/>
      <c r="J31" s="151"/>
      <c r="K31" s="151"/>
      <c r="L31" s="151"/>
      <c r="M31" s="151"/>
      <c r="N31" s="152"/>
      <c r="O31" s="5"/>
    </row>
    <row r="32" spans="1:16" ht="15.75" customHeight="1" thickBot="1">
      <c r="A32" s="4"/>
      <c r="B32" s="153"/>
      <c r="C32" s="154"/>
      <c r="D32" s="154"/>
      <c r="E32" s="154"/>
      <c r="F32" s="154"/>
      <c r="G32" s="154"/>
      <c r="H32" s="154"/>
      <c r="I32" s="154"/>
      <c r="J32" s="154"/>
      <c r="K32" s="154"/>
      <c r="L32" s="154"/>
      <c r="M32" s="154"/>
      <c r="N32" s="155"/>
      <c r="O32" s="5"/>
    </row>
    <row r="33" spans="1:15">
      <c r="A33" s="4"/>
      <c r="B33" s="6"/>
      <c r="C33" s="6"/>
      <c r="D33" s="6"/>
      <c r="E33" s="6"/>
      <c r="F33" s="6"/>
      <c r="G33" s="6"/>
      <c r="I33" s="6"/>
      <c r="J33" s="6"/>
      <c r="K33" s="6"/>
      <c r="L33" s="6"/>
      <c r="M33" s="6"/>
      <c r="N33" s="6"/>
      <c r="O33" s="5"/>
    </row>
    <row r="34" spans="1:15" ht="18.75">
      <c r="A34" s="4"/>
      <c r="B34" s="6"/>
      <c r="C34" s="6"/>
      <c r="D34" s="6"/>
      <c r="E34" s="6"/>
      <c r="F34" s="6"/>
      <c r="G34" s="6"/>
      <c r="H34" s="122" t="s">
        <v>96</v>
      </c>
      <c r="I34" s="6"/>
      <c r="J34" s="6"/>
      <c r="K34" s="6"/>
      <c r="L34" s="6"/>
      <c r="M34" s="6"/>
      <c r="N34" s="6"/>
      <c r="O34" s="5"/>
    </row>
    <row r="35" spans="1:15" ht="15.75" thickBot="1">
      <c r="A35" s="4"/>
      <c r="B35" s="6"/>
      <c r="C35" s="6"/>
      <c r="D35" s="6"/>
      <c r="E35" s="6"/>
      <c r="F35" s="6"/>
      <c r="G35" s="6"/>
      <c r="I35" s="6"/>
      <c r="J35" s="6"/>
      <c r="K35" s="6"/>
      <c r="L35" s="6"/>
      <c r="M35" s="6"/>
      <c r="N35" s="6"/>
      <c r="O35" s="5"/>
    </row>
    <row r="36" spans="1:15" ht="20.100000000000001" customHeight="1" thickBot="1">
      <c r="A36" s="4"/>
      <c r="B36" s="10"/>
      <c r="C36" s="80">
        <v>1</v>
      </c>
      <c r="D36" s="80">
        <v>2</v>
      </c>
      <c r="E36" s="80">
        <v>3</v>
      </c>
      <c r="F36" s="80">
        <v>4</v>
      </c>
      <c r="G36" s="80">
        <v>5</v>
      </c>
      <c r="H36" s="80">
        <v>6</v>
      </c>
      <c r="I36" s="80">
        <v>7</v>
      </c>
      <c r="J36" s="80">
        <v>8</v>
      </c>
      <c r="K36" s="80">
        <v>9</v>
      </c>
      <c r="L36" s="80">
        <v>10</v>
      </c>
      <c r="M36" s="80">
        <v>11</v>
      </c>
      <c r="N36" s="80">
        <v>12</v>
      </c>
      <c r="O36" s="5"/>
    </row>
    <row r="37" spans="1:15" ht="30" customHeight="1">
      <c r="A37" s="4"/>
      <c r="B37" s="81" t="s">
        <v>0</v>
      </c>
      <c r="C37" s="123"/>
      <c r="D37" s="123"/>
      <c r="E37" s="103"/>
      <c r="F37" s="126"/>
      <c r="G37" s="126"/>
      <c r="H37" s="126"/>
      <c r="I37" s="126"/>
      <c r="J37" s="126"/>
      <c r="K37" s="126"/>
      <c r="L37" s="126"/>
      <c r="M37" s="126"/>
      <c r="N37" s="127"/>
      <c r="O37" s="5"/>
    </row>
    <row r="38" spans="1:15" ht="30" customHeight="1" thickBot="1">
      <c r="A38" s="4"/>
      <c r="B38" s="83" t="s">
        <v>1</v>
      </c>
      <c r="C38" s="124"/>
      <c r="D38" s="124"/>
      <c r="E38" s="104"/>
      <c r="F38" s="128"/>
      <c r="G38" s="128"/>
      <c r="H38" s="128"/>
      <c r="I38" s="128"/>
      <c r="J38" s="128"/>
      <c r="K38" s="128"/>
      <c r="L38" s="128"/>
      <c r="M38" s="128"/>
      <c r="N38" s="129"/>
      <c r="O38" s="5"/>
    </row>
    <row r="39" spans="1:15" ht="30" customHeight="1">
      <c r="A39" s="4"/>
      <c r="B39" s="89" t="s">
        <v>2</v>
      </c>
      <c r="C39" s="123"/>
      <c r="D39" s="123"/>
      <c r="E39" s="103"/>
      <c r="F39" s="126"/>
      <c r="G39" s="126"/>
      <c r="H39" s="126"/>
      <c r="I39" s="126"/>
      <c r="J39" s="126"/>
      <c r="K39" s="126"/>
      <c r="L39" s="126"/>
      <c r="M39" s="126"/>
      <c r="N39" s="127"/>
      <c r="O39" s="5"/>
    </row>
    <row r="40" spans="1:15" ht="30" customHeight="1" thickBot="1">
      <c r="A40" s="4"/>
      <c r="B40" s="89" t="s">
        <v>3</v>
      </c>
      <c r="C40" s="124"/>
      <c r="D40" s="124"/>
      <c r="E40" s="104"/>
      <c r="F40" s="128"/>
      <c r="G40" s="128"/>
      <c r="H40" s="128"/>
      <c r="I40" s="128"/>
      <c r="J40" s="128"/>
      <c r="K40" s="128"/>
      <c r="L40" s="128"/>
      <c r="M40" s="128"/>
      <c r="N40" s="129"/>
      <c r="O40" s="5"/>
    </row>
    <row r="41" spans="1:15" ht="30" customHeight="1">
      <c r="A41" s="4"/>
      <c r="B41" s="89" t="s">
        <v>4</v>
      </c>
      <c r="C41" s="123"/>
      <c r="D41" s="105"/>
      <c r="E41" s="126"/>
      <c r="F41" s="126"/>
      <c r="G41" s="126"/>
      <c r="H41" s="126"/>
      <c r="I41" s="126"/>
      <c r="J41" s="126"/>
      <c r="K41" s="126"/>
      <c r="L41" s="126"/>
      <c r="M41" s="126"/>
      <c r="N41" s="127"/>
      <c r="O41" s="5"/>
    </row>
    <row r="42" spans="1:15" ht="30" customHeight="1" thickBot="1">
      <c r="A42" s="4"/>
      <c r="B42" s="89" t="s">
        <v>5</v>
      </c>
      <c r="C42" s="124"/>
      <c r="D42" s="106"/>
      <c r="E42" s="128"/>
      <c r="F42" s="128"/>
      <c r="G42" s="128"/>
      <c r="H42" s="128"/>
      <c r="I42" s="128"/>
      <c r="J42" s="128"/>
      <c r="K42" s="128"/>
      <c r="L42" s="128"/>
      <c r="M42" s="128"/>
      <c r="N42" s="129"/>
      <c r="O42" s="5"/>
    </row>
    <row r="43" spans="1:15" ht="30" customHeight="1">
      <c r="A43" s="4"/>
      <c r="B43" s="89" t="s">
        <v>6</v>
      </c>
      <c r="C43" s="125"/>
      <c r="D43" s="105"/>
      <c r="E43" s="130"/>
      <c r="F43" s="130"/>
      <c r="G43" s="130"/>
      <c r="H43" s="130"/>
      <c r="I43" s="130"/>
      <c r="J43" s="130"/>
      <c r="K43" s="130"/>
      <c r="L43" s="130"/>
      <c r="M43" s="130"/>
      <c r="N43" s="131"/>
      <c r="O43" s="5"/>
    </row>
    <row r="44" spans="1:15" ht="30" customHeight="1" thickBot="1">
      <c r="A44" s="4"/>
      <c r="B44" s="82" t="s">
        <v>7</v>
      </c>
      <c r="C44" s="124"/>
      <c r="D44" s="106"/>
      <c r="E44" s="128"/>
      <c r="F44" s="128"/>
      <c r="G44" s="128"/>
      <c r="H44" s="128"/>
      <c r="I44" s="128"/>
      <c r="J44" s="128"/>
      <c r="K44" s="128"/>
      <c r="L44" s="128"/>
      <c r="M44" s="128"/>
      <c r="N44" s="129"/>
      <c r="O44" s="5"/>
    </row>
    <row r="45" spans="1:15" ht="8.25" customHeight="1">
      <c r="A45" s="4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5"/>
    </row>
    <row r="46" spans="1:15" ht="5.25" customHeight="1" thickBo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9"/>
    </row>
    <row r="47" spans="1:15">
      <c r="A47" s="58"/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O47" s="58"/>
    </row>
    <row r="48" spans="1:15">
      <c r="A48" s="58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</row>
    <row r="49" spans="1:15">
      <c r="A49" s="58"/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</row>
    <row r="50" spans="1:15">
      <c r="A50" s="58"/>
      <c r="B50" s="58"/>
      <c r="C50" s="58"/>
      <c r="D50" s="58"/>
      <c r="E50" s="58"/>
      <c r="F50" s="58"/>
      <c r="G50" s="58"/>
      <c r="H50" s="58"/>
      <c r="I50" s="58"/>
      <c r="J50" s="58"/>
      <c r="K50" s="58"/>
      <c r="L50" s="58"/>
      <c r="M50" s="58"/>
      <c r="N50" s="58"/>
      <c r="O50" s="58"/>
    </row>
    <row r="51" spans="1:15">
      <c r="A51" s="58"/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</row>
    <row r="52" spans="1:15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</row>
    <row r="53" spans="1:15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</row>
    <row r="54" spans="1:15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</row>
    <row r="55" spans="1:15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</row>
    <row r="56" spans="1:15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</row>
    <row r="57" spans="1:15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</row>
    <row r="58" spans="1:15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</row>
    <row r="59" spans="1:15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</row>
    <row r="60" spans="1:15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</row>
    <row r="61" spans="1:15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</row>
    <row r="62" spans="1:15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</row>
    <row r="63" spans="1:15">
      <c r="A63" s="58"/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8"/>
    </row>
    <row r="64" spans="1:15">
      <c r="A64" s="58"/>
      <c r="B64" s="58"/>
      <c r="C64" s="58"/>
      <c r="D64" s="58"/>
      <c r="E64" s="58"/>
      <c r="F64" s="58"/>
      <c r="G64" s="58"/>
      <c r="H64" s="58"/>
      <c r="I64" s="58"/>
      <c r="J64" s="58"/>
      <c r="K64" s="58"/>
      <c r="L64" s="58"/>
      <c r="M64" s="58"/>
      <c r="N64" s="58"/>
      <c r="O64" s="58"/>
    </row>
    <row r="65" spans="1:15">
      <c r="A65" s="58"/>
      <c r="B65" s="58"/>
      <c r="C65" s="58"/>
      <c r="D65" s="58"/>
      <c r="E65" s="58"/>
      <c r="F65" s="58"/>
      <c r="G65" s="58"/>
      <c r="H65" s="58"/>
      <c r="I65" s="58"/>
      <c r="J65" s="58"/>
      <c r="K65" s="58"/>
      <c r="L65" s="58"/>
      <c r="M65" s="58"/>
      <c r="N65" s="58"/>
      <c r="O65" s="58"/>
    </row>
    <row r="66" spans="1:15">
      <c r="A66" s="58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</row>
    <row r="67" spans="1:15" ht="18.75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108" t="s">
        <v>93</v>
      </c>
      <c r="O67" s="58"/>
    </row>
  </sheetData>
  <sheetProtection algorithmName="SHA-512" hashValue="PwYY4ayFpso+7qeb7I8yrfqYmGGp9mQ2GNImuj/EYwrOzIwDl08hBoJqkK6kAfrOQD0T8ckZ1Byl51i478dw2w==" saltValue="X6B/F4BPjhVQiZv6f1wB/A==" spinCount="100000" sheet="1" objects="1" scenarios="1"/>
  <mergeCells count="51">
    <mergeCell ref="N20:N21"/>
    <mergeCell ref="C18:C19"/>
    <mergeCell ref="C20:C21"/>
    <mergeCell ref="C22:C23"/>
    <mergeCell ref="C24:C25"/>
    <mergeCell ref="K20:K21"/>
    <mergeCell ref="L20:L21"/>
    <mergeCell ref="M20:M21"/>
    <mergeCell ref="N24:N25"/>
    <mergeCell ref="H24:H25"/>
    <mergeCell ref="I24:I25"/>
    <mergeCell ref="M18:M19"/>
    <mergeCell ref="B31:N32"/>
    <mergeCell ref="D20:D21"/>
    <mergeCell ref="N22:N23"/>
    <mergeCell ref="F18:F19"/>
    <mergeCell ref="G18:G19"/>
    <mergeCell ref="H18:H19"/>
    <mergeCell ref="I18:I19"/>
    <mergeCell ref="J18:J19"/>
    <mergeCell ref="F20:F21"/>
    <mergeCell ref="G20:G21"/>
    <mergeCell ref="H20:H21"/>
    <mergeCell ref="I20:I21"/>
    <mergeCell ref="J20:J21"/>
    <mergeCell ref="E24:E25"/>
    <mergeCell ref="F24:F25"/>
    <mergeCell ref="G24:G25"/>
    <mergeCell ref="B2:P2"/>
    <mergeCell ref="B12:N13"/>
    <mergeCell ref="F16:N16"/>
    <mergeCell ref="E22:E23"/>
    <mergeCell ref="F22:F23"/>
    <mergeCell ref="G22:G23"/>
    <mergeCell ref="H22:H23"/>
    <mergeCell ref="I22:I23"/>
    <mergeCell ref="J22:J23"/>
    <mergeCell ref="D18:D19"/>
    <mergeCell ref="K22:K23"/>
    <mergeCell ref="L22:L23"/>
    <mergeCell ref="C16:E16"/>
    <mergeCell ref="E18:E21"/>
    <mergeCell ref="D22:D25"/>
    <mergeCell ref="N18:N19"/>
    <mergeCell ref="M22:M23"/>
    <mergeCell ref="K18:K19"/>
    <mergeCell ref="L18:L19"/>
    <mergeCell ref="J24:J25"/>
    <mergeCell ref="K24:K25"/>
    <mergeCell ref="L24:L25"/>
    <mergeCell ref="M24:M25"/>
  </mergeCells>
  <pageMargins left="0.24" right="0.24" top="0.75" bottom="0.75" header="0.3" footer="0.3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AD106"/>
  <sheetViews>
    <sheetView zoomScale="86" zoomScaleNormal="86" workbookViewId="0">
      <selection activeCell="J38" sqref="J38"/>
    </sheetView>
  </sheetViews>
  <sheetFormatPr baseColWidth="10" defaultColWidth="9.140625" defaultRowHeight="15"/>
  <cols>
    <col min="1" max="1" width="1.140625" style="58" customWidth="1"/>
    <col min="2" max="6" width="14.28515625" customWidth="1"/>
    <col min="7" max="7" width="21.28515625" customWidth="1"/>
    <col min="8" max="8" width="27.85546875" style="22" customWidth="1"/>
    <col min="9" max="10" width="14.28515625" customWidth="1"/>
    <col min="11" max="11" width="1.42578125" style="18" customWidth="1"/>
    <col min="12" max="12" width="4.85546875" style="58" customWidth="1"/>
    <col min="13" max="13" width="14.140625" style="58" customWidth="1"/>
    <col min="14" max="14" width="15.140625" style="96" customWidth="1"/>
    <col min="15" max="17" width="14.140625" style="96" customWidth="1"/>
    <col min="18" max="18" width="14.140625" style="99" customWidth="1"/>
    <col min="19" max="19" width="17.28515625" style="58" customWidth="1"/>
    <col min="20" max="20" width="11" style="58" customWidth="1"/>
    <col min="21" max="21" width="11.5703125" style="58" bestFit="1" customWidth="1"/>
    <col min="22" max="22" width="9.140625" style="58"/>
    <col min="23" max="24" width="9.140625" style="58" customWidth="1"/>
    <col min="25" max="30" width="9.140625" style="58"/>
  </cols>
  <sheetData>
    <row r="1" spans="1:30" s="18" customFormat="1" ht="15.75" thickBot="1">
      <c r="A1" s="6"/>
      <c r="B1" s="6"/>
      <c r="C1" s="6"/>
      <c r="D1" s="6"/>
      <c r="E1" s="6"/>
      <c r="F1" s="6"/>
      <c r="G1" s="6"/>
      <c r="H1" s="23"/>
      <c r="I1" s="6"/>
      <c r="J1" s="6"/>
      <c r="K1" s="6"/>
      <c r="L1" s="6"/>
      <c r="M1" s="6"/>
      <c r="N1" s="95"/>
      <c r="O1" s="95"/>
      <c r="P1" s="95"/>
      <c r="Q1" s="95"/>
      <c r="R1" s="98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 spans="1:30" ht="15" customHeight="1">
      <c r="B2" s="162" t="s">
        <v>66</v>
      </c>
      <c r="C2" s="163"/>
      <c r="D2" s="163"/>
      <c r="E2" s="163"/>
      <c r="F2" s="163"/>
      <c r="G2" s="163"/>
      <c r="H2" s="163"/>
      <c r="I2" s="163"/>
      <c r="J2" s="164"/>
      <c r="K2" s="6"/>
      <c r="L2" s="59"/>
      <c r="M2" s="6"/>
    </row>
    <row r="3" spans="1:30" ht="25.5" customHeight="1" thickBot="1">
      <c r="B3" s="165"/>
      <c r="C3" s="166"/>
      <c r="D3" s="166"/>
      <c r="E3" s="166"/>
      <c r="F3" s="166"/>
      <c r="G3" s="166"/>
      <c r="H3" s="166"/>
      <c r="I3" s="166"/>
      <c r="J3" s="167"/>
      <c r="K3" s="6"/>
      <c r="L3" s="59"/>
      <c r="M3" s="6"/>
    </row>
    <row r="4" spans="1:30">
      <c r="B4" s="6"/>
      <c r="C4" s="6"/>
      <c r="D4" s="6"/>
      <c r="E4" s="6"/>
      <c r="F4" s="6"/>
      <c r="G4" s="6"/>
      <c r="H4" s="23"/>
      <c r="I4" s="6"/>
      <c r="J4" s="6"/>
      <c r="K4" s="6"/>
      <c r="L4" s="6"/>
      <c r="M4" s="6"/>
    </row>
    <row r="5" spans="1:30">
      <c r="B5" s="113" t="s">
        <v>71</v>
      </c>
      <c r="C5" s="114">
        <f>'Plan plaque - Saisie lectures'!D5</f>
        <v>0</v>
      </c>
      <c r="D5" s="6"/>
      <c r="E5" s="6"/>
      <c r="F5" s="6"/>
      <c r="G5" s="6"/>
      <c r="H5" s="116" t="s">
        <v>80</v>
      </c>
      <c r="I5" s="14">
        <f>'Plan plaque - Saisie lectures'!N5</f>
        <v>0</v>
      </c>
      <c r="J5" s="6"/>
      <c r="K5" s="6"/>
      <c r="L5" s="6"/>
      <c r="M5" s="6"/>
    </row>
    <row r="6" spans="1:30">
      <c r="B6" s="113" t="s">
        <v>76</v>
      </c>
      <c r="C6" s="115">
        <f>'Plan plaque - Saisie lectures'!D6</f>
        <v>0</v>
      </c>
      <c r="D6" s="6"/>
      <c r="E6" s="6"/>
      <c r="F6" s="6"/>
      <c r="G6" s="6"/>
      <c r="H6" s="116" t="s">
        <v>81</v>
      </c>
      <c r="I6" s="117">
        <f>'Plan plaque - Saisie lectures'!N6</f>
        <v>0</v>
      </c>
      <c r="J6" s="6"/>
      <c r="K6" s="6"/>
      <c r="L6" s="6"/>
      <c r="M6" s="6"/>
    </row>
    <row r="7" spans="1:30">
      <c r="B7" s="113" t="s">
        <v>77</v>
      </c>
      <c r="C7" s="114">
        <f>'Plan plaque - Saisie lectures'!D7</f>
        <v>0</v>
      </c>
      <c r="D7" s="6"/>
      <c r="E7" s="6"/>
      <c r="F7" s="6"/>
      <c r="G7" s="6"/>
      <c r="H7" s="23"/>
      <c r="I7" s="6"/>
      <c r="J7" s="6"/>
      <c r="K7" s="6"/>
      <c r="L7" s="6"/>
      <c r="M7" s="6"/>
    </row>
    <row r="8" spans="1:30" ht="15.75" thickBot="1">
      <c r="B8" s="6"/>
      <c r="C8" s="6"/>
      <c r="D8" s="6"/>
      <c r="E8" s="6"/>
      <c r="F8" s="6"/>
      <c r="G8" s="6"/>
      <c r="H8" s="23"/>
      <c r="I8" s="6"/>
      <c r="J8" s="6"/>
      <c r="K8" s="6"/>
      <c r="L8" s="6"/>
      <c r="M8" s="6"/>
    </row>
    <row r="9" spans="1:30" ht="45.75" customHeight="1" thickBot="1">
      <c r="B9" s="182" t="s">
        <v>69</v>
      </c>
      <c r="C9" s="183"/>
      <c r="D9" s="184"/>
      <c r="E9" s="185"/>
      <c r="F9" s="10"/>
      <c r="G9" s="188" t="s">
        <v>68</v>
      </c>
      <c r="H9" s="189"/>
      <c r="I9" s="10"/>
      <c r="J9" s="14"/>
      <c r="K9" s="10"/>
      <c r="L9" s="6"/>
      <c r="M9" s="6"/>
    </row>
    <row r="10" spans="1:30" ht="15.75" customHeight="1" thickBot="1">
      <c r="B10" s="186" t="s">
        <v>11</v>
      </c>
      <c r="C10" s="187"/>
      <c r="D10" s="72" t="s">
        <v>84</v>
      </c>
      <c r="E10" s="44">
        <f>AVERAGE(B11:C14)</f>
        <v>0</v>
      </c>
      <c r="F10" s="14"/>
      <c r="G10" s="69" t="s">
        <v>12</v>
      </c>
      <c r="H10" s="94" t="e">
        <f>((-$E$27)+(SQRT($E$27^2-(4*$E$26*($E$28-E12)))))/(2*$E$26)</f>
        <v>#DIV/0!</v>
      </c>
      <c r="I10" s="74" t="s">
        <v>82</v>
      </c>
      <c r="J10" s="14"/>
      <c r="K10" s="10"/>
      <c r="L10" s="6"/>
      <c r="M10" s="6"/>
    </row>
    <row r="11" spans="1:30" ht="15.75" thickBot="1">
      <c r="B11" s="38">
        <f>'Plan plaque - Saisie lectures'!$D41</f>
        <v>0</v>
      </c>
      <c r="C11" s="39">
        <f>'Plan plaque - Saisie lectures'!$E37</f>
        <v>0</v>
      </c>
      <c r="D11" s="73" t="s">
        <v>87</v>
      </c>
      <c r="E11" s="44">
        <f>STDEV(B11:C14)</f>
        <v>0</v>
      </c>
      <c r="F11" s="14"/>
      <c r="G11" s="70" t="s">
        <v>13</v>
      </c>
      <c r="H11" s="50" t="e">
        <f>((-$E$27)+(SQRT($E$27^2-(4*$E$26*($E$28-E13)))))/(2*$E$26)</f>
        <v>#DIV/0!</v>
      </c>
      <c r="I11" s="74" t="s">
        <v>83</v>
      </c>
      <c r="K11" s="10"/>
      <c r="L11" s="6"/>
      <c r="M11" s="6"/>
    </row>
    <row r="12" spans="1:30" ht="15.75" thickBot="1">
      <c r="B12" s="40">
        <f>'Plan plaque - Saisie lectures'!$D42</f>
        <v>0</v>
      </c>
      <c r="C12" s="41">
        <f>'Plan plaque - Saisie lectures'!$E38</f>
        <v>0</v>
      </c>
      <c r="D12" s="73" t="s">
        <v>85</v>
      </c>
      <c r="E12" s="44">
        <f>E10+3*E11</f>
        <v>0</v>
      </c>
      <c r="F12" s="14"/>
      <c r="G12" s="71" t="s">
        <v>63</v>
      </c>
      <c r="H12" s="51">
        <f>MAX(C18:D23) + 0.2</f>
        <v>0.2</v>
      </c>
      <c r="I12" s="74" t="s">
        <v>88</v>
      </c>
      <c r="J12" s="14"/>
      <c r="K12" s="10"/>
      <c r="L12" s="6"/>
    </row>
    <row r="13" spans="1:30" ht="15.75" thickBot="1">
      <c r="B13" s="40">
        <f>'Plan plaque - Saisie lectures'!$D43</f>
        <v>0</v>
      </c>
      <c r="C13" s="41">
        <f>'Plan plaque - Saisie lectures'!$E39</f>
        <v>0</v>
      </c>
      <c r="D13" s="73" t="s">
        <v>86</v>
      </c>
      <c r="E13" s="44">
        <f>E10+10*E11</f>
        <v>0</v>
      </c>
      <c r="F13" s="14"/>
      <c r="G13" s="14"/>
      <c r="H13" s="14"/>
      <c r="I13" s="10"/>
      <c r="K13" s="10"/>
      <c r="L13" s="6"/>
    </row>
    <row r="14" spans="1:30" ht="15.75" thickBot="1">
      <c r="B14" s="42">
        <f>'Plan plaque - Saisie lectures'!$D44</f>
        <v>0</v>
      </c>
      <c r="C14" s="43">
        <f>'Plan plaque - Saisie lectures'!$E40</f>
        <v>0</v>
      </c>
      <c r="D14" s="6"/>
      <c r="E14" s="6"/>
      <c r="F14" s="14"/>
      <c r="G14" s="14"/>
      <c r="H14" s="14"/>
      <c r="I14" s="10"/>
      <c r="J14" s="10"/>
      <c r="K14" s="10"/>
      <c r="L14" s="6"/>
    </row>
    <row r="15" spans="1:30" ht="15.75" thickBot="1">
      <c r="B15" s="20"/>
      <c r="C15" s="20"/>
      <c r="D15" s="6"/>
      <c r="E15" s="6"/>
      <c r="F15" s="14"/>
      <c r="G15" s="6"/>
      <c r="H15" s="23"/>
      <c r="I15" s="10"/>
      <c r="J15" s="10"/>
      <c r="K15" s="10"/>
      <c r="L15" s="6"/>
    </row>
    <row r="16" spans="1:30" ht="24.75" customHeight="1" thickBot="1">
      <c r="B16" s="168" t="s">
        <v>70</v>
      </c>
      <c r="C16" s="169"/>
      <c r="D16" s="169"/>
      <c r="E16" s="170"/>
      <c r="F16" s="10"/>
      <c r="H16" s="23"/>
      <c r="I16" s="6"/>
      <c r="J16" s="11"/>
      <c r="K16" s="11"/>
      <c r="L16" s="6"/>
    </row>
    <row r="17" spans="2:19" ht="15.75" thickBot="1">
      <c r="B17" s="52" t="s">
        <v>61</v>
      </c>
      <c r="C17" s="53" t="s">
        <v>10</v>
      </c>
      <c r="D17" s="53" t="s">
        <v>9</v>
      </c>
      <c r="E17" s="54" t="s">
        <v>67</v>
      </c>
      <c r="F17" s="23"/>
      <c r="G17" s="10"/>
      <c r="H17" s="10"/>
      <c r="I17" s="10"/>
      <c r="J17" s="14"/>
      <c r="K17" s="14"/>
      <c r="L17" s="60"/>
      <c r="N17" s="99">
        <f t="shared" ref="N17:N21" si="0">IF(E18&gt;SATURATION,0,B18)</f>
        <v>0</v>
      </c>
      <c r="O17" s="99">
        <f>'Plan plaque - Saisie lectures'!$C37</f>
        <v>0</v>
      </c>
      <c r="P17" s="99">
        <f>'Plan plaque - Saisie lectures'!$C38</f>
        <v>0</v>
      </c>
      <c r="Q17" s="99">
        <f t="shared" ref="Q17:Q21" si="1">IF(E18&gt;SATURATION,NSB,E18)</f>
        <v>0</v>
      </c>
    </row>
    <row r="18" spans="2:19">
      <c r="B18" s="77">
        <v>500</v>
      </c>
      <c r="C18" s="45" t="str">
        <f>IF(O17=0,      "",  O17)</f>
        <v/>
      </c>
      <c r="D18" s="45" t="str">
        <f>IF(P17=0,      "",  P17)</f>
        <v/>
      </c>
      <c r="E18" s="46" t="str">
        <f>IF(      AND(ISTEXT(C18),ISTEXT(D18)), "ABSENT",       AVERAGE(C18:D18)     )</f>
        <v>ABSENT</v>
      </c>
      <c r="F18" s="23"/>
      <c r="G18" s="10"/>
      <c r="H18" s="10"/>
      <c r="I18" s="10"/>
      <c r="J18" s="14"/>
      <c r="K18" s="14"/>
      <c r="L18" s="60"/>
      <c r="N18" s="99">
        <f t="shared" si="0"/>
        <v>0</v>
      </c>
      <c r="O18" s="99">
        <f>'Plan plaque - Saisie lectures'!$C39</f>
        <v>0</v>
      </c>
      <c r="P18" s="99">
        <f>'Plan plaque - Saisie lectures'!$C40</f>
        <v>0</v>
      </c>
      <c r="Q18" s="99">
        <f t="shared" si="1"/>
        <v>0</v>
      </c>
    </row>
    <row r="19" spans="2:19">
      <c r="B19" s="78">
        <v>250</v>
      </c>
      <c r="C19" s="45" t="str">
        <f t="shared" ref="C19:C22" si="2">IF(O18=0,      "",  O18)</f>
        <v/>
      </c>
      <c r="D19" s="45" t="str">
        <f t="shared" ref="D19:D22" si="3">IF(P18=0,      "",  P18)</f>
        <v/>
      </c>
      <c r="E19" s="46" t="str">
        <f>IF(      AND(ISTEXT(C19),ISTEXT(D19)), "ABSENT",       AVERAGE(C19:D19)     )</f>
        <v>ABSENT</v>
      </c>
      <c r="F19" s="23"/>
      <c r="G19" s="10"/>
      <c r="H19" s="10"/>
      <c r="I19" s="10"/>
      <c r="J19" s="14"/>
      <c r="K19" s="14"/>
      <c r="L19" s="60"/>
      <c r="N19" s="99">
        <f t="shared" si="0"/>
        <v>0</v>
      </c>
      <c r="O19" s="99">
        <f>'Plan plaque - Saisie lectures'!$C41</f>
        <v>0</v>
      </c>
      <c r="P19" s="99">
        <f>'Plan plaque - Saisie lectures'!$C42</f>
        <v>0</v>
      </c>
      <c r="Q19" s="99">
        <f t="shared" si="1"/>
        <v>0</v>
      </c>
    </row>
    <row r="20" spans="2:19">
      <c r="B20" s="78">
        <v>125</v>
      </c>
      <c r="C20" s="45" t="str">
        <f t="shared" si="2"/>
        <v/>
      </c>
      <c r="D20" s="45" t="str">
        <f t="shared" si="3"/>
        <v/>
      </c>
      <c r="E20" s="46" t="str">
        <f t="shared" ref="E20:E23" si="4">IF(      AND(ISTEXT(C20),ISTEXT(D20)), "ABSENT",       AVERAGE(C20:D20)     )</f>
        <v>ABSENT</v>
      </c>
      <c r="F20" s="23"/>
      <c r="G20" s="14"/>
      <c r="H20" s="10"/>
      <c r="I20" s="10"/>
      <c r="J20" s="14"/>
      <c r="K20" s="14"/>
      <c r="L20" s="60"/>
      <c r="N20" s="99">
        <f t="shared" si="0"/>
        <v>0</v>
      </c>
      <c r="O20" s="99">
        <f>'Plan plaque - Saisie lectures'!$C43</f>
        <v>0</v>
      </c>
      <c r="P20" s="99">
        <f>'Plan plaque - Saisie lectures'!$C44</f>
        <v>0</v>
      </c>
      <c r="Q20" s="99">
        <f t="shared" si="1"/>
        <v>0</v>
      </c>
    </row>
    <row r="21" spans="2:19">
      <c r="B21" s="78">
        <v>62.5</v>
      </c>
      <c r="C21" s="45" t="str">
        <f t="shared" si="2"/>
        <v/>
      </c>
      <c r="D21" s="45" t="str">
        <f t="shared" si="3"/>
        <v/>
      </c>
      <c r="E21" s="46" t="str">
        <f t="shared" si="4"/>
        <v>ABSENT</v>
      </c>
      <c r="F21" s="23"/>
      <c r="G21" s="14"/>
      <c r="H21" s="10"/>
      <c r="I21" s="10"/>
      <c r="J21" s="14"/>
      <c r="K21" s="14"/>
      <c r="L21" s="60"/>
      <c r="N21" s="99">
        <f t="shared" si="0"/>
        <v>0</v>
      </c>
      <c r="O21" s="99">
        <f>'Plan plaque - Saisie lectures'!D37</f>
        <v>0</v>
      </c>
      <c r="P21" s="99">
        <f>'Plan plaque - Saisie lectures'!D38</f>
        <v>0</v>
      </c>
      <c r="Q21" s="99">
        <f t="shared" si="1"/>
        <v>0</v>
      </c>
    </row>
    <row r="22" spans="2:19">
      <c r="B22" s="78">
        <v>31.25</v>
      </c>
      <c r="C22" s="45" t="str">
        <f t="shared" si="2"/>
        <v/>
      </c>
      <c r="D22" s="45" t="str">
        <f t="shared" si="3"/>
        <v/>
      </c>
      <c r="E22" s="46" t="str">
        <f t="shared" si="4"/>
        <v>ABSENT</v>
      </c>
      <c r="F22" s="23"/>
      <c r="G22" s="14"/>
      <c r="H22" s="18"/>
      <c r="I22" s="10"/>
      <c r="J22" s="14"/>
      <c r="K22" s="14"/>
      <c r="L22" s="60"/>
      <c r="N22" s="99">
        <f>IF(E23&gt;SATURATION,0,B23)</f>
        <v>0</v>
      </c>
      <c r="O22" s="99">
        <f>'Plan plaque - Saisie lectures'!D39</f>
        <v>0</v>
      </c>
      <c r="P22" s="99">
        <f>'Plan plaque - Saisie lectures'!D40</f>
        <v>0</v>
      </c>
      <c r="Q22" s="99">
        <f>IF(E23&gt;SATURATION,NSB,E23)</f>
        <v>0</v>
      </c>
    </row>
    <row r="23" spans="2:19" ht="15.75" thickBot="1">
      <c r="B23" s="47">
        <v>15.625</v>
      </c>
      <c r="C23" s="36" t="str">
        <f t="shared" ref="C23" si="5">IF(O22=0,      "",  O22)</f>
        <v/>
      </c>
      <c r="D23" s="36" t="str">
        <f t="shared" ref="D23" si="6">IF(P22=0,      "",  P22)</f>
        <v/>
      </c>
      <c r="E23" s="79" t="str">
        <f t="shared" si="4"/>
        <v>ABSENT</v>
      </c>
      <c r="F23" s="23"/>
      <c r="G23" s="14"/>
      <c r="H23" s="6"/>
      <c r="I23" s="6"/>
      <c r="J23" s="14"/>
      <c r="K23" s="14"/>
      <c r="L23" s="60"/>
      <c r="N23" s="99">
        <v>0</v>
      </c>
      <c r="O23" s="99"/>
      <c r="P23" s="99"/>
      <c r="Q23" s="99">
        <f>NSB</f>
        <v>0</v>
      </c>
    </row>
    <row r="24" spans="2:19" ht="15.75" thickBot="1">
      <c r="B24" s="28"/>
      <c r="C24" s="19"/>
      <c r="D24" s="29"/>
      <c r="E24" s="21"/>
      <c r="F24" s="20"/>
      <c r="G24" s="14"/>
      <c r="H24" s="23"/>
      <c r="I24" s="6"/>
      <c r="J24" s="14"/>
      <c r="K24" s="14"/>
      <c r="L24" s="6"/>
      <c r="N24" s="99"/>
      <c r="O24" s="99"/>
      <c r="P24" s="99"/>
      <c r="Q24" s="99"/>
    </row>
    <row r="25" spans="2:19" ht="18">
      <c r="B25" s="179" t="s">
        <v>79</v>
      </c>
      <c r="C25" s="180"/>
      <c r="D25" s="180"/>
      <c r="E25" s="181"/>
      <c r="F25" s="14"/>
      <c r="G25" s="14"/>
      <c r="H25" s="23"/>
      <c r="I25" s="6"/>
      <c r="J25" s="14"/>
      <c r="K25" s="14"/>
      <c r="L25" s="6"/>
    </row>
    <row r="26" spans="2:19">
      <c r="B26" s="4"/>
      <c r="C26" s="6"/>
      <c r="D26" s="27" t="s">
        <v>0</v>
      </c>
      <c r="E26" s="48">
        <f>INDEX(LINEST($Q$17:$Q$23,$N$17:$N$23^{1,2}),1,1)</f>
        <v>0</v>
      </c>
      <c r="F26" s="14"/>
      <c r="G26" s="14"/>
      <c r="H26" s="23"/>
      <c r="I26" s="6"/>
      <c r="J26" s="6"/>
      <c r="K26" s="6"/>
      <c r="L26" s="6"/>
    </row>
    <row r="27" spans="2:19">
      <c r="B27" s="4"/>
      <c r="C27" s="6"/>
      <c r="D27" s="26" t="s">
        <v>1</v>
      </c>
      <c r="E27" s="48">
        <f>INDEX(LINEST($Q$17:$Q$23,$N$17:$N$23^{1,2}),1,2)</f>
        <v>0</v>
      </c>
      <c r="F27" s="14"/>
      <c r="G27" s="14"/>
      <c r="H27" s="23"/>
      <c r="I27" s="6"/>
      <c r="J27" s="6"/>
      <c r="K27" s="6"/>
      <c r="L27" s="6"/>
      <c r="M27" s="6"/>
    </row>
    <row r="28" spans="2:19">
      <c r="B28" s="4"/>
      <c r="C28" s="6"/>
      <c r="D28" s="26" t="s">
        <v>2</v>
      </c>
      <c r="E28" s="48">
        <f>INDEX(LINEST($Q$17:$Q$23,$N$17:$N$23^{1,2}),1,3)</f>
        <v>0</v>
      </c>
      <c r="F28" s="14"/>
      <c r="G28" s="14"/>
      <c r="H28" s="23"/>
      <c r="I28" s="6"/>
      <c r="J28" s="6"/>
      <c r="K28" s="6"/>
      <c r="L28" s="6"/>
      <c r="M28" s="6"/>
      <c r="S28" s="61"/>
    </row>
    <row r="29" spans="2:19" ht="15.75" thickBot="1">
      <c r="B29" s="177" t="s">
        <v>65</v>
      </c>
      <c r="C29" s="178"/>
      <c r="D29" s="30" t="s">
        <v>8</v>
      </c>
      <c r="E29" s="49">
        <f>INDEX(LINEST($Q$17:$Q$23,$N$17:$N$23^{1,2},TRUE,TRUE),3,1)</f>
        <v>1</v>
      </c>
      <c r="F29" s="14"/>
      <c r="G29" s="14"/>
      <c r="H29" s="23"/>
      <c r="I29" s="6"/>
      <c r="J29" s="6"/>
      <c r="K29" s="6"/>
      <c r="L29" s="6"/>
      <c r="M29" s="6"/>
    </row>
    <row r="30" spans="2:19">
      <c r="B30" s="14"/>
      <c r="C30" s="14"/>
      <c r="D30" s="75"/>
      <c r="E30" s="76"/>
      <c r="F30" s="14"/>
      <c r="G30" s="14"/>
      <c r="H30" s="23"/>
      <c r="I30" s="6"/>
      <c r="J30" s="6"/>
      <c r="K30" s="6"/>
      <c r="L30" s="6"/>
      <c r="M30" s="6"/>
    </row>
    <row r="31" spans="2:19" ht="15.75" thickBot="1">
      <c r="B31" s="14"/>
      <c r="C31" s="14"/>
      <c r="D31" s="14"/>
      <c r="E31" s="14"/>
      <c r="F31" s="14"/>
      <c r="G31" s="14"/>
      <c r="H31" s="23"/>
      <c r="I31" s="6"/>
      <c r="J31" s="6"/>
      <c r="K31" s="6"/>
    </row>
    <row r="32" spans="2:19">
      <c r="B32" s="6"/>
      <c r="C32" s="6"/>
      <c r="D32" s="171" t="s">
        <v>78</v>
      </c>
      <c r="E32" s="172"/>
      <c r="F32" s="172"/>
      <c r="G32" s="172"/>
      <c r="H32" s="173"/>
      <c r="I32" s="6"/>
      <c r="J32" s="6"/>
      <c r="K32" s="6"/>
    </row>
    <row r="33" spans="2:18" ht="8.25" customHeight="1" thickBot="1">
      <c r="B33" s="6"/>
      <c r="C33" s="6"/>
      <c r="D33" s="174"/>
      <c r="E33" s="175"/>
      <c r="F33" s="175"/>
      <c r="G33" s="175"/>
      <c r="H33" s="176"/>
      <c r="I33" s="6"/>
      <c r="J33" s="6"/>
      <c r="K33" s="6"/>
    </row>
    <row r="34" spans="2:18" ht="18" customHeight="1" thickBot="1">
      <c r="B34" s="6"/>
      <c r="C34" s="6"/>
      <c r="D34" s="55" t="s">
        <v>60</v>
      </c>
      <c r="E34" s="56" t="s">
        <v>10</v>
      </c>
      <c r="F34" s="56" t="s">
        <v>9</v>
      </c>
      <c r="G34" s="56" t="s">
        <v>67</v>
      </c>
      <c r="H34" s="57" t="s">
        <v>64</v>
      </c>
      <c r="I34" s="6"/>
      <c r="J34" s="6"/>
      <c r="K34" s="6"/>
      <c r="R34" s="100"/>
    </row>
    <row r="35" spans="2:18" ht="17.25">
      <c r="B35" s="6"/>
      <c r="C35" s="6"/>
      <c r="D35" s="66" t="str">
        <f>'Plan plaque - Saisie lectures'!E22</f>
        <v>ECH N°1</v>
      </c>
      <c r="E35" s="31">
        <f>'Plan plaque - Saisie lectures'!E41</f>
        <v>0</v>
      </c>
      <c r="F35" s="31">
        <f>'Plan plaque - Saisie lectures'!E42</f>
        <v>0</v>
      </c>
      <c r="G35" s="31">
        <f>AVERAGE(E35:F35)</f>
        <v>0</v>
      </c>
      <c r="H35" s="32" t="e">
        <f>IF(     G35&gt;SATURATION, "HORS GAMME",        IF(G35&lt;ABS_LOD,"NEGATIF",          IF(G35&lt;ABS_LOQ,"POSITIF (&lt;LOQ)",             ((-$E$27)+(SQRT($E$27^2-(4*$E$26*($E$28-G35)))))/(2*$E$26)         )))</f>
        <v>#DIV/0!</v>
      </c>
      <c r="I35" s="6"/>
      <c r="J35" s="6"/>
      <c r="K35" s="6"/>
      <c r="N35" s="97"/>
      <c r="O35" s="97"/>
      <c r="P35" s="97"/>
      <c r="R35" s="100"/>
    </row>
    <row r="36" spans="2:18">
      <c r="B36" s="6"/>
      <c r="C36" s="6"/>
      <c r="D36" s="66" t="str">
        <f>'Plan plaque - Saisie lectures'!E24</f>
        <v>ECH N°2</v>
      </c>
      <c r="E36" s="31">
        <f>'Plan plaque - Saisie lectures'!E43</f>
        <v>0</v>
      </c>
      <c r="F36" s="33">
        <f>'Plan plaque - Saisie lectures'!E44</f>
        <v>0</v>
      </c>
      <c r="G36" s="33">
        <f t="shared" ref="G36:G72" si="7">AVERAGE(E36:F36)</f>
        <v>0</v>
      </c>
      <c r="H36" s="32" t="e">
        <f t="shared" ref="H36:H72" si="8">IF(     G36&gt;SATURATION, "HORS GAMME",        IF(G36&lt;ABS_LOD,"NEGATIF",          IF(G36&lt;ABS_LOQ,"POSITIF (&lt;LOQ)",             ((-$E$27)+(SQRT($E$27^2-(4*$E$26*($E$28-G36)))))/(2*$E$26)         )))</f>
        <v>#DIV/0!</v>
      </c>
      <c r="I36" s="6"/>
      <c r="J36" s="6"/>
      <c r="K36" s="6"/>
    </row>
    <row r="37" spans="2:18">
      <c r="B37" s="6"/>
      <c r="C37" s="6"/>
      <c r="D37" s="67" t="str">
        <f>'Plan plaque - Saisie lectures'!F18</f>
        <v>ECH N°3</v>
      </c>
      <c r="E37" s="31">
        <f>'Plan plaque - Saisie lectures'!F37</f>
        <v>0</v>
      </c>
      <c r="F37" s="33">
        <f>'Plan plaque - Saisie lectures'!F38</f>
        <v>0</v>
      </c>
      <c r="G37" s="33">
        <f t="shared" si="7"/>
        <v>0</v>
      </c>
      <c r="H37" s="32" t="e">
        <f t="shared" si="8"/>
        <v>#DIV/0!</v>
      </c>
      <c r="I37" s="6"/>
      <c r="J37" s="6"/>
      <c r="K37" s="6"/>
    </row>
    <row r="38" spans="2:18" ht="15" customHeight="1">
      <c r="B38" s="6"/>
      <c r="C38" s="6"/>
      <c r="D38" s="67" t="str">
        <f>'Plan plaque - Saisie lectures'!F20</f>
        <v>ECH N°4</v>
      </c>
      <c r="E38" s="31">
        <f>'Plan plaque - Saisie lectures'!F39</f>
        <v>0</v>
      </c>
      <c r="F38" s="33">
        <f>'Plan plaque - Saisie lectures'!F40</f>
        <v>0</v>
      </c>
      <c r="G38" s="33">
        <f t="shared" si="7"/>
        <v>0</v>
      </c>
      <c r="H38" s="32" t="e">
        <f t="shared" si="8"/>
        <v>#DIV/0!</v>
      </c>
      <c r="I38" s="6"/>
      <c r="J38" s="6"/>
      <c r="K38" s="6"/>
    </row>
    <row r="39" spans="2:18" ht="15" customHeight="1">
      <c r="B39" s="6"/>
      <c r="C39" s="6"/>
      <c r="D39" s="67" t="str">
        <f>'Plan plaque - Saisie lectures'!F22</f>
        <v>ECH N°5</v>
      </c>
      <c r="E39" s="31">
        <f>'Plan plaque - Saisie lectures'!F41</f>
        <v>0</v>
      </c>
      <c r="F39" s="33">
        <f>'Plan plaque - Saisie lectures'!F42</f>
        <v>0</v>
      </c>
      <c r="G39" s="33">
        <f t="shared" si="7"/>
        <v>0</v>
      </c>
      <c r="H39" s="32" t="e">
        <f t="shared" si="8"/>
        <v>#DIV/0!</v>
      </c>
      <c r="I39" s="6"/>
      <c r="J39" s="6"/>
      <c r="K39" s="6"/>
    </row>
    <row r="40" spans="2:18" ht="15" customHeight="1">
      <c r="B40" s="6"/>
      <c r="C40" s="6"/>
      <c r="D40" s="67" t="str">
        <f>'Plan plaque - Saisie lectures'!F24</f>
        <v>ECH N°6</v>
      </c>
      <c r="E40" s="31">
        <f>'Plan plaque - Saisie lectures'!F43</f>
        <v>0</v>
      </c>
      <c r="F40" s="33">
        <f>'Plan plaque - Saisie lectures'!F44</f>
        <v>0</v>
      </c>
      <c r="G40" s="33">
        <f t="shared" si="7"/>
        <v>0</v>
      </c>
      <c r="H40" s="32" t="e">
        <f t="shared" si="8"/>
        <v>#DIV/0!</v>
      </c>
      <c r="I40" s="6"/>
      <c r="J40" s="6"/>
      <c r="K40" s="6"/>
    </row>
    <row r="41" spans="2:18" ht="15" customHeight="1">
      <c r="B41" s="6"/>
      <c r="C41" s="6"/>
      <c r="D41" s="67" t="str">
        <f>'Plan plaque - Saisie lectures'!G18</f>
        <v>ECH N°7</v>
      </c>
      <c r="E41" s="31">
        <f>'Plan plaque - Saisie lectures'!G37</f>
        <v>0</v>
      </c>
      <c r="F41" s="33">
        <f>'Plan plaque - Saisie lectures'!G38</f>
        <v>0</v>
      </c>
      <c r="G41" s="33">
        <f t="shared" si="7"/>
        <v>0</v>
      </c>
      <c r="H41" s="32" t="e">
        <f t="shared" si="8"/>
        <v>#DIV/0!</v>
      </c>
      <c r="I41" s="6"/>
      <c r="J41" s="6"/>
      <c r="K41" s="6"/>
    </row>
    <row r="42" spans="2:18" ht="15" customHeight="1">
      <c r="B42" s="6"/>
      <c r="C42" s="6"/>
      <c r="D42" s="67" t="str">
        <f>'Plan plaque - Saisie lectures'!G20</f>
        <v>ECH N°8</v>
      </c>
      <c r="E42" s="31">
        <f>'Plan plaque - Saisie lectures'!G39</f>
        <v>0</v>
      </c>
      <c r="F42" s="33">
        <f>'Plan plaque - Saisie lectures'!G40</f>
        <v>0</v>
      </c>
      <c r="G42" s="33">
        <f t="shared" si="7"/>
        <v>0</v>
      </c>
      <c r="H42" s="32" t="e">
        <f>IF(     G42&gt;SATURATION, "HORS GAMME",        IF(G42&lt;ABS_LOD,"NEGATIF",          IF(G42&lt;ABS_LOQ,"POSITIF (&lt;LOQ)",             ((-$E$27)+(SQRT($E$27^2-(4*$E$26*($E$28-G42)))))/(2*$E$26)         )))</f>
        <v>#DIV/0!</v>
      </c>
      <c r="I42" s="6"/>
      <c r="J42" s="6"/>
      <c r="K42" s="6"/>
    </row>
    <row r="43" spans="2:18" ht="15" customHeight="1">
      <c r="B43" s="6"/>
      <c r="C43" s="6"/>
      <c r="D43" s="67" t="str">
        <f>'Plan plaque - Saisie lectures'!G22</f>
        <v>ECH N°9</v>
      </c>
      <c r="E43" s="33">
        <f>'Plan plaque - Saisie lectures'!G41</f>
        <v>0</v>
      </c>
      <c r="F43" s="33">
        <f>'Plan plaque - Saisie lectures'!G42</f>
        <v>0</v>
      </c>
      <c r="G43" s="33">
        <f t="shared" si="7"/>
        <v>0</v>
      </c>
      <c r="H43" s="32" t="e">
        <f t="shared" si="8"/>
        <v>#DIV/0!</v>
      </c>
      <c r="I43" s="6"/>
      <c r="J43" s="6"/>
      <c r="K43" s="6"/>
    </row>
    <row r="44" spans="2:18" ht="15" customHeight="1">
      <c r="B44" s="6"/>
      <c r="C44" s="6"/>
      <c r="D44" s="67" t="str">
        <f>'Plan plaque - Saisie lectures'!G24</f>
        <v>ECH N°10</v>
      </c>
      <c r="E44" s="33">
        <f>'Plan plaque - Saisie lectures'!G43</f>
        <v>0</v>
      </c>
      <c r="F44" s="33">
        <f>'Plan plaque - Saisie lectures'!G44</f>
        <v>0</v>
      </c>
      <c r="G44" s="33">
        <f t="shared" si="7"/>
        <v>0</v>
      </c>
      <c r="H44" s="32" t="e">
        <f t="shared" si="8"/>
        <v>#DIV/0!</v>
      </c>
      <c r="I44" s="6"/>
      <c r="J44" s="6"/>
      <c r="K44" s="6"/>
    </row>
    <row r="45" spans="2:18" ht="15" customHeight="1">
      <c r="B45" s="6"/>
      <c r="C45" s="6"/>
      <c r="D45" s="67" t="str">
        <f>'Plan plaque - Saisie lectures'!H18</f>
        <v>ECH N°11</v>
      </c>
      <c r="E45" s="33">
        <f>'Plan plaque - Saisie lectures'!H37</f>
        <v>0</v>
      </c>
      <c r="F45" s="33">
        <f>'Plan plaque - Saisie lectures'!H38</f>
        <v>0</v>
      </c>
      <c r="G45" s="33">
        <f t="shared" si="7"/>
        <v>0</v>
      </c>
      <c r="H45" s="32" t="e">
        <f t="shared" si="8"/>
        <v>#DIV/0!</v>
      </c>
      <c r="I45" s="6"/>
      <c r="J45" s="6"/>
      <c r="K45" s="6"/>
    </row>
    <row r="46" spans="2:18" ht="15" customHeight="1">
      <c r="B46" s="6"/>
      <c r="C46" s="6"/>
      <c r="D46" s="67" t="str">
        <f>'Plan plaque - Saisie lectures'!H20</f>
        <v>ECH N°12</v>
      </c>
      <c r="E46" s="33">
        <f>'Plan plaque - Saisie lectures'!H39</f>
        <v>0</v>
      </c>
      <c r="F46" s="33">
        <f>'Plan plaque - Saisie lectures'!H40</f>
        <v>0</v>
      </c>
      <c r="G46" s="33">
        <f t="shared" si="7"/>
        <v>0</v>
      </c>
      <c r="H46" s="32" t="e">
        <f t="shared" si="8"/>
        <v>#DIV/0!</v>
      </c>
      <c r="I46" s="6"/>
      <c r="J46" s="6"/>
      <c r="K46" s="6"/>
    </row>
    <row r="47" spans="2:18" ht="15" customHeight="1">
      <c r="B47" s="6"/>
      <c r="C47" s="6"/>
      <c r="D47" s="67" t="str">
        <f>'Plan plaque - Saisie lectures'!H22</f>
        <v>ECH N°13</v>
      </c>
      <c r="E47" s="33">
        <f>'Plan plaque - Saisie lectures'!H41</f>
        <v>0</v>
      </c>
      <c r="F47" s="33">
        <f>'Plan plaque - Saisie lectures'!H42</f>
        <v>0</v>
      </c>
      <c r="G47" s="33">
        <f t="shared" si="7"/>
        <v>0</v>
      </c>
      <c r="H47" s="32" t="e">
        <f t="shared" si="8"/>
        <v>#DIV/0!</v>
      </c>
      <c r="I47" s="6"/>
      <c r="J47" s="6"/>
      <c r="K47" s="6"/>
    </row>
    <row r="48" spans="2:18" ht="15" customHeight="1">
      <c r="B48" s="6"/>
      <c r="C48" s="6"/>
      <c r="D48" s="67" t="str">
        <f>'Plan plaque - Saisie lectures'!H24</f>
        <v>ECH N°14</v>
      </c>
      <c r="E48" s="33">
        <f>'Plan plaque - Saisie lectures'!H43</f>
        <v>0</v>
      </c>
      <c r="F48" s="33">
        <f>'Plan plaque - Saisie lectures'!H44</f>
        <v>0</v>
      </c>
      <c r="G48" s="33">
        <f t="shared" si="7"/>
        <v>0</v>
      </c>
      <c r="H48" s="32" t="e">
        <f t="shared" si="8"/>
        <v>#DIV/0!</v>
      </c>
      <c r="I48" s="6"/>
      <c r="J48" s="6"/>
      <c r="K48" s="6"/>
    </row>
    <row r="49" spans="2:11" ht="15" customHeight="1">
      <c r="B49" s="6"/>
      <c r="C49" s="6"/>
      <c r="D49" s="67" t="str">
        <f>'Plan plaque - Saisie lectures'!I18</f>
        <v>ECH N°15</v>
      </c>
      <c r="E49" s="33">
        <f>'Plan plaque - Saisie lectures'!I37</f>
        <v>0</v>
      </c>
      <c r="F49" s="33">
        <f>'Plan plaque - Saisie lectures'!I38</f>
        <v>0</v>
      </c>
      <c r="G49" s="33">
        <f t="shared" si="7"/>
        <v>0</v>
      </c>
      <c r="H49" s="32" t="e">
        <f t="shared" si="8"/>
        <v>#DIV/0!</v>
      </c>
      <c r="I49" s="6"/>
      <c r="J49" s="6"/>
      <c r="K49" s="6"/>
    </row>
    <row r="50" spans="2:11" ht="15" customHeight="1">
      <c r="B50" s="6"/>
      <c r="C50" s="6"/>
      <c r="D50" s="67" t="str">
        <f>'Plan plaque - Saisie lectures'!I20</f>
        <v>ECH N°16</v>
      </c>
      <c r="E50" s="33">
        <f>'Plan plaque - Saisie lectures'!I39</f>
        <v>0</v>
      </c>
      <c r="F50" s="33">
        <f>'Plan plaque - Saisie lectures'!I40</f>
        <v>0</v>
      </c>
      <c r="G50" s="33">
        <f t="shared" si="7"/>
        <v>0</v>
      </c>
      <c r="H50" s="32" t="e">
        <f t="shared" si="8"/>
        <v>#DIV/0!</v>
      </c>
      <c r="I50" s="6"/>
      <c r="J50" s="6"/>
      <c r="K50" s="6"/>
    </row>
    <row r="51" spans="2:11" ht="15" customHeight="1">
      <c r="B51" s="6"/>
      <c r="C51" s="6"/>
      <c r="D51" s="67" t="str">
        <f>'Plan plaque - Saisie lectures'!I22</f>
        <v>ECH N°17</v>
      </c>
      <c r="E51" s="33">
        <f>'Plan plaque - Saisie lectures'!I41</f>
        <v>0</v>
      </c>
      <c r="F51" s="33">
        <f>'Plan plaque - Saisie lectures'!I42</f>
        <v>0</v>
      </c>
      <c r="G51" s="33">
        <f t="shared" si="7"/>
        <v>0</v>
      </c>
      <c r="H51" s="32" t="e">
        <f t="shared" si="8"/>
        <v>#DIV/0!</v>
      </c>
      <c r="I51" s="6"/>
      <c r="J51" s="6"/>
      <c r="K51" s="6"/>
    </row>
    <row r="52" spans="2:11" ht="15" customHeight="1">
      <c r="B52" s="6"/>
      <c r="C52" s="6"/>
      <c r="D52" s="67" t="str">
        <f>'Plan plaque - Saisie lectures'!I24</f>
        <v>ECH N°18</v>
      </c>
      <c r="E52" s="33">
        <f>'Plan plaque - Saisie lectures'!I43</f>
        <v>0</v>
      </c>
      <c r="F52" s="33">
        <f>'Plan plaque - Saisie lectures'!I44</f>
        <v>0</v>
      </c>
      <c r="G52" s="33">
        <f t="shared" si="7"/>
        <v>0</v>
      </c>
      <c r="H52" s="32" t="e">
        <f t="shared" si="8"/>
        <v>#DIV/0!</v>
      </c>
      <c r="I52" s="6"/>
      <c r="J52" s="6"/>
      <c r="K52" s="6"/>
    </row>
    <row r="53" spans="2:11" ht="15" customHeight="1">
      <c r="B53" s="6"/>
      <c r="C53" s="6"/>
      <c r="D53" s="67" t="str">
        <f>'Plan plaque - Saisie lectures'!J18</f>
        <v>ECH N°19</v>
      </c>
      <c r="E53" s="33">
        <f>'Plan plaque - Saisie lectures'!J37</f>
        <v>0</v>
      </c>
      <c r="F53" s="33">
        <f>'Plan plaque - Saisie lectures'!J38</f>
        <v>0</v>
      </c>
      <c r="G53" s="33">
        <f t="shared" si="7"/>
        <v>0</v>
      </c>
      <c r="H53" s="32" t="e">
        <f t="shared" si="8"/>
        <v>#DIV/0!</v>
      </c>
      <c r="I53" s="6"/>
      <c r="J53" s="6"/>
      <c r="K53" s="6"/>
    </row>
    <row r="54" spans="2:11" ht="15" customHeight="1">
      <c r="B54" s="6"/>
      <c r="C54" s="6"/>
      <c r="D54" s="67" t="str">
        <f>'Plan plaque - Saisie lectures'!J20</f>
        <v>ECH N°20</v>
      </c>
      <c r="E54" s="33">
        <f>'Plan plaque - Saisie lectures'!J39</f>
        <v>0</v>
      </c>
      <c r="F54" s="33">
        <f>'Plan plaque - Saisie lectures'!J40</f>
        <v>0</v>
      </c>
      <c r="G54" s="33">
        <f t="shared" si="7"/>
        <v>0</v>
      </c>
      <c r="H54" s="32" t="e">
        <f t="shared" si="8"/>
        <v>#DIV/0!</v>
      </c>
      <c r="I54" s="6"/>
      <c r="J54" s="6"/>
      <c r="K54" s="6"/>
    </row>
    <row r="55" spans="2:11" ht="15" customHeight="1">
      <c r="B55" s="6"/>
      <c r="C55" s="6"/>
      <c r="D55" s="67" t="str">
        <f>'Plan plaque - Saisie lectures'!J22</f>
        <v>ECH N°21</v>
      </c>
      <c r="E55" s="33">
        <f>'Plan plaque - Saisie lectures'!J41</f>
        <v>0</v>
      </c>
      <c r="F55" s="33">
        <f>'Plan plaque - Saisie lectures'!J42</f>
        <v>0</v>
      </c>
      <c r="G55" s="33">
        <f t="shared" si="7"/>
        <v>0</v>
      </c>
      <c r="H55" s="32" t="e">
        <f t="shared" si="8"/>
        <v>#DIV/0!</v>
      </c>
      <c r="I55" s="6"/>
      <c r="J55" s="6"/>
      <c r="K55" s="6"/>
    </row>
    <row r="56" spans="2:11" ht="15" customHeight="1">
      <c r="B56" s="6"/>
      <c r="C56" s="6"/>
      <c r="D56" s="67" t="str">
        <f>'Plan plaque - Saisie lectures'!J24</f>
        <v>ECH N°22</v>
      </c>
      <c r="E56" s="33">
        <f>'Plan plaque - Saisie lectures'!J43</f>
        <v>0</v>
      </c>
      <c r="F56" s="33">
        <f>'Plan plaque - Saisie lectures'!J44</f>
        <v>0</v>
      </c>
      <c r="G56" s="33">
        <f t="shared" si="7"/>
        <v>0</v>
      </c>
      <c r="H56" s="32" t="e">
        <f t="shared" si="8"/>
        <v>#DIV/0!</v>
      </c>
      <c r="I56" s="6"/>
      <c r="J56" s="6"/>
      <c r="K56" s="6"/>
    </row>
    <row r="57" spans="2:11" ht="15" customHeight="1">
      <c r="B57" s="6"/>
      <c r="C57" s="6"/>
      <c r="D57" s="67" t="str">
        <f>'Plan plaque - Saisie lectures'!K18</f>
        <v>ECH N°23</v>
      </c>
      <c r="E57" s="33">
        <f>'Plan plaque - Saisie lectures'!K37</f>
        <v>0</v>
      </c>
      <c r="F57" s="33">
        <f>'Plan plaque - Saisie lectures'!K38</f>
        <v>0</v>
      </c>
      <c r="G57" s="33">
        <f t="shared" si="7"/>
        <v>0</v>
      </c>
      <c r="H57" s="32" t="e">
        <f t="shared" si="8"/>
        <v>#DIV/0!</v>
      </c>
      <c r="I57" s="6"/>
      <c r="J57" s="6"/>
      <c r="K57" s="6"/>
    </row>
    <row r="58" spans="2:11" ht="15.75" customHeight="1">
      <c r="B58" s="6"/>
      <c r="C58" s="6"/>
      <c r="D58" s="67" t="str">
        <f>'Plan plaque - Saisie lectures'!K20</f>
        <v>ECH N°24</v>
      </c>
      <c r="E58" s="33">
        <f>'Plan plaque - Saisie lectures'!K39</f>
        <v>0</v>
      </c>
      <c r="F58" s="33">
        <f>'Plan plaque - Saisie lectures'!K40</f>
        <v>0</v>
      </c>
      <c r="G58" s="33">
        <f t="shared" si="7"/>
        <v>0</v>
      </c>
      <c r="H58" s="32" t="e">
        <f t="shared" si="8"/>
        <v>#DIV/0!</v>
      </c>
      <c r="I58" s="6"/>
      <c r="J58" s="6"/>
      <c r="K58" s="6"/>
    </row>
    <row r="59" spans="2:11" ht="15.75" customHeight="1">
      <c r="B59" s="6"/>
      <c r="C59" s="6"/>
      <c r="D59" s="67" t="str">
        <f>'Plan plaque - Saisie lectures'!K22</f>
        <v>ECH N°25</v>
      </c>
      <c r="E59" s="33">
        <f>'Plan plaque - Saisie lectures'!K41</f>
        <v>0</v>
      </c>
      <c r="F59" s="33">
        <f>'Plan plaque - Saisie lectures'!K42</f>
        <v>0</v>
      </c>
      <c r="G59" s="33">
        <f t="shared" si="7"/>
        <v>0</v>
      </c>
      <c r="H59" s="32" t="e">
        <f t="shared" si="8"/>
        <v>#DIV/0!</v>
      </c>
      <c r="I59" s="6"/>
      <c r="J59" s="6"/>
      <c r="K59" s="6"/>
    </row>
    <row r="60" spans="2:11" ht="16.5" customHeight="1">
      <c r="B60" s="6"/>
      <c r="C60" s="6"/>
      <c r="D60" s="67" t="str">
        <f>'Plan plaque - Saisie lectures'!K24</f>
        <v>ECH N°26</v>
      </c>
      <c r="E60" s="33">
        <f>'Plan plaque - Saisie lectures'!K43</f>
        <v>0</v>
      </c>
      <c r="F60" s="33">
        <f>'Plan plaque - Saisie lectures'!K44</f>
        <v>0</v>
      </c>
      <c r="G60" s="33">
        <f t="shared" si="7"/>
        <v>0</v>
      </c>
      <c r="H60" s="32" t="e">
        <f t="shared" si="8"/>
        <v>#DIV/0!</v>
      </c>
      <c r="I60" s="6"/>
      <c r="J60" s="6"/>
      <c r="K60" s="6"/>
    </row>
    <row r="61" spans="2:11" ht="15.75" customHeight="1">
      <c r="B61" s="6"/>
      <c r="C61" s="6"/>
      <c r="D61" s="67" t="str">
        <f>'Plan plaque - Saisie lectures'!L18</f>
        <v>ECH N°27</v>
      </c>
      <c r="E61" s="34">
        <f>'Plan plaque - Saisie lectures'!L37</f>
        <v>0</v>
      </c>
      <c r="F61" s="34">
        <f>'Plan plaque - Saisie lectures'!L38</f>
        <v>0</v>
      </c>
      <c r="G61" s="34">
        <f t="shared" si="7"/>
        <v>0</v>
      </c>
      <c r="H61" s="32" t="e">
        <f t="shared" si="8"/>
        <v>#DIV/0!</v>
      </c>
      <c r="I61" s="6"/>
      <c r="J61" s="6"/>
      <c r="K61" s="6"/>
    </row>
    <row r="62" spans="2:11" ht="15" customHeight="1">
      <c r="B62" s="6"/>
      <c r="C62" s="6"/>
      <c r="D62" s="67" t="str">
        <f>'Plan plaque - Saisie lectures'!L20</f>
        <v>ECH N°28</v>
      </c>
      <c r="E62" s="34">
        <f>'Plan plaque - Saisie lectures'!L39</f>
        <v>0</v>
      </c>
      <c r="F62" s="34">
        <f>'Plan plaque - Saisie lectures'!L40</f>
        <v>0</v>
      </c>
      <c r="G62" s="34">
        <f t="shared" si="7"/>
        <v>0</v>
      </c>
      <c r="H62" s="32" t="e">
        <f t="shared" si="8"/>
        <v>#DIV/0!</v>
      </c>
      <c r="I62" s="6"/>
      <c r="J62" s="6"/>
      <c r="K62" s="6"/>
    </row>
    <row r="63" spans="2:11" ht="15" customHeight="1">
      <c r="B63" s="6"/>
      <c r="C63" s="6"/>
      <c r="D63" s="67" t="str">
        <f>'Plan plaque - Saisie lectures'!L22</f>
        <v>ECH N°29</v>
      </c>
      <c r="E63" s="34">
        <f>'Plan plaque - Saisie lectures'!L41</f>
        <v>0</v>
      </c>
      <c r="F63" s="34">
        <f>'Plan plaque - Saisie lectures'!L42</f>
        <v>0</v>
      </c>
      <c r="G63" s="34">
        <f t="shared" si="7"/>
        <v>0</v>
      </c>
      <c r="H63" s="32" t="e">
        <f t="shared" si="8"/>
        <v>#DIV/0!</v>
      </c>
      <c r="I63" s="6"/>
      <c r="J63" s="6"/>
      <c r="K63" s="6"/>
    </row>
    <row r="64" spans="2:11" ht="15" customHeight="1">
      <c r="B64" s="6"/>
      <c r="C64" s="6"/>
      <c r="D64" s="67" t="str">
        <f>'Plan plaque - Saisie lectures'!L24</f>
        <v>ECH N°30</v>
      </c>
      <c r="E64" s="34">
        <f>'Plan plaque - Saisie lectures'!L43</f>
        <v>0</v>
      </c>
      <c r="F64" s="34">
        <f>'Plan plaque - Saisie lectures'!L44</f>
        <v>0</v>
      </c>
      <c r="G64" s="34">
        <f t="shared" si="7"/>
        <v>0</v>
      </c>
      <c r="H64" s="32" t="e">
        <f t="shared" si="8"/>
        <v>#DIV/0!</v>
      </c>
      <c r="I64" s="6"/>
      <c r="J64" s="6"/>
      <c r="K64" s="6"/>
    </row>
    <row r="65" spans="2:18" ht="15" customHeight="1">
      <c r="B65" s="6"/>
      <c r="C65" s="6"/>
      <c r="D65" s="67" t="str">
        <f>'Plan plaque - Saisie lectures'!M18</f>
        <v>ECH N°31</v>
      </c>
      <c r="E65" s="34">
        <f>'Plan plaque - Saisie lectures'!M37</f>
        <v>0</v>
      </c>
      <c r="F65" s="34">
        <f>'Plan plaque - Saisie lectures'!M38</f>
        <v>0</v>
      </c>
      <c r="G65" s="34">
        <f t="shared" si="7"/>
        <v>0</v>
      </c>
      <c r="H65" s="32" t="e">
        <f t="shared" si="8"/>
        <v>#DIV/0!</v>
      </c>
      <c r="I65" s="6"/>
      <c r="J65" s="6"/>
      <c r="K65" s="6"/>
    </row>
    <row r="66" spans="2:18" ht="15" customHeight="1">
      <c r="B66" s="6"/>
      <c r="C66" s="6"/>
      <c r="D66" s="67" t="str">
        <f>'Plan plaque - Saisie lectures'!M20</f>
        <v>ECH N°32</v>
      </c>
      <c r="E66" s="34">
        <f>'Plan plaque - Saisie lectures'!M39</f>
        <v>0</v>
      </c>
      <c r="F66" s="34">
        <f>'Plan plaque - Saisie lectures'!M40</f>
        <v>0</v>
      </c>
      <c r="G66" s="34">
        <f t="shared" si="7"/>
        <v>0</v>
      </c>
      <c r="H66" s="32" t="e">
        <f t="shared" si="8"/>
        <v>#DIV/0!</v>
      </c>
      <c r="I66" s="6"/>
      <c r="J66" s="6"/>
      <c r="K66" s="6"/>
    </row>
    <row r="67" spans="2:18" ht="15" customHeight="1">
      <c r="B67" s="6"/>
      <c r="C67" s="6"/>
      <c r="D67" s="67" t="str">
        <f>'Plan plaque - Saisie lectures'!M22</f>
        <v>ECH N°33</v>
      </c>
      <c r="E67" s="34">
        <f>'Plan plaque - Saisie lectures'!M41</f>
        <v>0</v>
      </c>
      <c r="F67" s="34">
        <f>'Plan plaque - Saisie lectures'!M42</f>
        <v>0</v>
      </c>
      <c r="G67" s="34">
        <f t="shared" si="7"/>
        <v>0</v>
      </c>
      <c r="H67" s="32" t="e">
        <f t="shared" si="8"/>
        <v>#DIV/0!</v>
      </c>
      <c r="I67" s="6"/>
      <c r="J67" s="6"/>
      <c r="K67" s="6"/>
    </row>
    <row r="68" spans="2:18" ht="15" customHeight="1">
      <c r="B68" s="6"/>
      <c r="C68" s="6"/>
      <c r="D68" s="67" t="str">
        <f>'Plan plaque - Saisie lectures'!M24</f>
        <v>ECH N°34</v>
      </c>
      <c r="E68" s="34">
        <f>'Plan plaque - Saisie lectures'!M43</f>
        <v>0</v>
      </c>
      <c r="F68" s="34">
        <f>'Plan plaque - Saisie lectures'!M44</f>
        <v>0</v>
      </c>
      <c r="G68" s="34">
        <f t="shared" si="7"/>
        <v>0</v>
      </c>
      <c r="H68" s="32" t="e">
        <f t="shared" si="8"/>
        <v>#DIV/0!</v>
      </c>
      <c r="I68" s="6"/>
      <c r="J68" s="6"/>
      <c r="K68" s="6"/>
    </row>
    <row r="69" spans="2:18" ht="15" customHeight="1">
      <c r="B69" s="6"/>
      <c r="C69" s="6"/>
      <c r="D69" s="67" t="str">
        <f>'Plan plaque - Saisie lectures'!N18</f>
        <v>ECH N°35</v>
      </c>
      <c r="E69" s="34">
        <f>'Plan plaque - Saisie lectures'!N37</f>
        <v>0</v>
      </c>
      <c r="F69" s="34">
        <f>'Plan plaque - Saisie lectures'!N38</f>
        <v>0</v>
      </c>
      <c r="G69" s="35">
        <f t="shared" si="7"/>
        <v>0</v>
      </c>
      <c r="H69" s="32" t="e">
        <f t="shared" si="8"/>
        <v>#DIV/0!</v>
      </c>
      <c r="I69" s="6"/>
      <c r="J69" s="6"/>
      <c r="K69" s="6"/>
    </row>
    <row r="70" spans="2:18" ht="15" customHeight="1">
      <c r="B70" s="6"/>
      <c r="C70" s="6"/>
      <c r="D70" s="67" t="str">
        <f>'Plan plaque - Saisie lectures'!N20</f>
        <v>ECH N°36</v>
      </c>
      <c r="E70" s="34">
        <f>'Plan plaque - Saisie lectures'!N39</f>
        <v>0</v>
      </c>
      <c r="F70" s="34">
        <f>'Plan plaque - Saisie lectures'!N40</f>
        <v>0</v>
      </c>
      <c r="G70" s="34">
        <f>AVERAGE(E70:F70)</f>
        <v>0</v>
      </c>
      <c r="H70" s="32" t="e">
        <f t="shared" si="8"/>
        <v>#DIV/0!</v>
      </c>
      <c r="I70" s="6"/>
      <c r="J70" s="6"/>
      <c r="K70" s="6"/>
    </row>
    <row r="71" spans="2:18" ht="15" customHeight="1">
      <c r="B71" s="6"/>
      <c r="C71" s="6"/>
      <c r="D71" s="67" t="str">
        <f>'Plan plaque - Saisie lectures'!N22</f>
        <v>ECH N°37</v>
      </c>
      <c r="E71" s="34">
        <f>'Plan plaque - Saisie lectures'!N41</f>
        <v>0</v>
      </c>
      <c r="F71" s="34">
        <f>'Plan plaque - Saisie lectures'!N42</f>
        <v>0</v>
      </c>
      <c r="G71" s="34">
        <f>AVERAGE(E71:F71)</f>
        <v>0</v>
      </c>
      <c r="H71" s="32" t="e">
        <f t="shared" si="8"/>
        <v>#DIV/0!</v>
      </c>
      <c r="I71" s="6"/>
      <c r="J71" s="6"/>
      <c r="K71" s="6"/>
    </row>
    <row r="72" spans="2:18" ht="15" customHeight="1" thickBot="1">
      <c r="B72" s="6"/>
      <c r="C72" s="6"/>
      <c r="D72" s="68" t="str">
        <f>'Plan plaque - Saisie lectures'!N24</f>
        <v>ECH N°38</v>
      </c>
      <c r="E72" s="36">
        <f>'Plan plaque - Saisie lectures'!N43</f>
        <v>0</v>
      </c>
      <c r="F72" s="36">
        <f>'Plan plaque - Saisie lectures'!N44</f>
        <v>0</v>
      </c>
      <c r="G72" s="36">
        <f t="shared" si="7"/>
        <v>0</v>
      </c>
      <c r="H72" s="37" t="e">
        <f t="shared" si="8"/>
        <v>#DIV/0!</v>
      </c>
      <c r="I72" s="6"/>
      <c r="J72" s="6"/>
      <c r="K72" s="6"/>
    </row>
    <row r="73" spans="2:18" s="6" customFormat="1" ht="15" customHeight="1">
      <c r="L73" s="10"/>
      <c r="N73" s="96"/>
      <c r="O73" s="96"/>
      <c r="P73" s="96"/>
      <c r="Q73" s="96"/>
      <c r="R73" s="98"/>
    </row>
    <row r="74" spans="2:18" s="58" customFormat="1">
      <c r="B74" s="10"/>
      <c r="C74" s="10"/>
      <c r="D74" s="10"/>
      <c r="E74" s="10"/>
      <c r="F74" s="10"/>
      <c r="G74" s="6"/>
      <c r="H74" s="23"/>
      <c r="I74" s="10"/>
      <c r="J74" s="10"/>
      <c r="K74" s="10"/>
      <c r="L74" s="10"/>
      <c r="M74" s="6"/>
      <c r="N74" s="95"/>
      <c r="O74" s="95"/>
      <c r="P74" s="95"/>
      <c r="Q74" s="95"/>
      <c r="R74" s="99"/>
    </row>
    <row r="75" spans="2:18" s="58" customFormat="1">
      <c r="B75" s="102" t="s">
        <v>90</v>
      </c>
      <c r="C75" s="10"/>
      <c r="D75" s="10"/>
      <c r="E75" s="10"/>
      <c r="F75" s="10"/>
      <c r="G75" s="6"/>
      <c r="H75" s="23"/>
      <c r="I75" s="10"/>
      <c r="J75" s="10"/>
      <c r="K75" s="10"/>
      <c r="L75" s="10"/>
      <c r="M75" s="6"/>
      <c r="N75" s="96"/>
      <c r="O75" s="96"/>
      <c r="P75" s="96"/>
      <c r="Q75" s="96"/>
      <c r="R75" s="99"/>
    </row>
    <row r="76" spans="2:18" s="58" customFormat="1">
      <c r="B76" s="10"/>
      <c r="C76" s="10"/>
      <c r="D76" s="62"/>
      <c r="E76" s="10"/>
      <c r="F76" s="10"/>
      <c r="G76" s="6"/>
      <c r="H76" s="23"/>
      <c r="I76" s="10"/>
      <c r="J76" s="10"/>
      <c r="K76" s="10"/>
      <c r="L76" s="10"/>
      <c r="M76" s="6"/>
      <c r="N76" s="96"/>
      <c r="O76" s="96"/>
      <c r="P76" s="96"/>
      <c r="Q76" s="96"/>
      <c r="R76" s="99"/>
    </row>
    <row r="77" spans="2:18" s="58" customFormat="1">
      <c r="B77" s="102" t="s">
        <v>91</v>
      </c>
      <c r="C77" s="10"/>
      <c r="D77" s="62"/>
      <c r="E77" s="10"/>
      <c r="F77" s="10"/>
      <c r="G77" s="6"/>
      <c r="H77" s="23"/>
      <c r="I77" s="10"/>
      <c r="J77" s="10"/>
      <c r="K77" s="6"/>
      <c r="L77" s="6"/>
      <c r="M77" s="6"/>
      <c r="N77" s="96"/>
      <c r="O77" s="96"/>
      <c r="P77" s="96"/>
      <c r="Q77" s="96"/>
      <c r="R77" s="99"/>
    </row>
    <row r="78" spans="2:18" s="58" customFormat="1" ht="18.75">
      <c r="B78" s="6"/>
      <c r="C78" s="6"/>
      <c r="D78" s="6"/>
      <c r="E78" s="6"/>
      <c r="F78" s="6"/>
      <c r="G78" s="6"/>
      <c r="H78" s="23"/>
      <c r="I78" s="6"/>
      <c r="J78" s="109" t="s">
        <v>94</v>
      </c>
      <c r="K78" s="6"/>
      <c r="L78" s="6"/>
      <c r="M78" s="6"/>
      <c r="N78" s="96"/>
      <c r="O78" s="96"/>
      <c r="P78" s="96"/>
      <c r="Q78" s="96"/>
      <c r="R78" s="99"/>
    </row>
    <row r="79" spans="2:18" s="58" customFormat="1">
      <c r="B79" s="6"/>
      <c r="C79" s="6"/>
      <c r="D79" s="6"/>
      <c r="E79" s="6"/>
      <c r="F79" s="6"/>
      <c r="G79" s="6"/>
      <c r="H79" s="23"/>
      <c r="I79" s="6"/>
      <c r="K79" s="6"/>
      <c r="L79" s="6"/>
      <c r="M79" s="6"/>
      <c r="N79" s="96"/>
      <c r="O79" s="96"/>
      <c r="P79" s="96"/>
      <c r="Q79" s="96"/>
      <c r="R79" s="99"/>
    </row>
    <row r="80" spans="2:18" s="58" customFormat="1">
      <c r="B80" s="6"/>
      <c r="C80" s="6"/>
      <c r="D80" s="6"/>
      <c r="E80" s="6"/>
      <c r="F80" s="6"/>
      <c r="G80" s="6"/>
      <c r="H80" s="23"/>
      <c r="I80" s="6"/>
      <c r="J80" s="6"/>
      <c r="K80" s="6"/>
      <c r="N80" s="96"/>
      <c r="O80" s="96"/>
      <c r="P80" s="96"/>
      <c r="Q80" s="96"/>
      <c r="R80" s="99"/>
    </row>
    <row r="81" spans="8:18" s="58" customFormat="1">
      <c r="H81" s="63"/>
      <c r="K81" s="6"/>
      <c r="N81" s="96"/>
      <c r="O81" s="96"/>
      <c r="P81" s="96"/>
      <c r="Q81" s="96"/>
      <c r="R81" s="99"/>
    </row>
    <row r="82" spans="8:18" s="58" customFormat="1">
      <c r="H82" s="63"/>
      <c r="K82" s="6"/>
      <c r="N82" s="96"/>
      <c r="O82" s="96"/>
      <c r="P82" s="96"/>
      <c r="Q82" s="96"/>
      <c r="R82" s="99"/>
    </row>
    <row r="83" spans="8:18" s="58" customFormat="1">
      <c r="H83" s="63"/>
      <c r="K83" s="6"/>
      <c r="N83" s="96"/>
      <c r="O83" s="96"/>
      <c r="P83" s="96"/>
      <c r="Q83" s="96"/>
      <c r="R83" s="99"/>
    </row>
    <row r="84" spans="8:18" s="58" customFormat="1">
      <c r="H84" s="63"/>
      <c r="K84" s="6"/>
      <c r="N84" s="96"/>
      <c r="O84" s="96"/>
      <c r="P84" s="96"/>
      <c r="Q84" s="96"/>
      <c r="R84" s="99"/>
    </row>
    <row r="85" spans="8:18" s="58" customFormat="1">
      <c r="H85" s="63"/>
      <c r="K85" s="6"/>
      <c r="N85" s="96"/>
      <c r="O85" s="96"/>
      <c r="P85" s="96"/>
      <c r="Q85" s="96"/>
      <c r="R85" s="99"/>
    </row>
    <row r="86" spans="8:18" s="58" customFormat="1">
      <c r="H86" s="63"/>
      <c r="K86" s="6"/>
      <c r="N86" s="96"/>
      <c r="O86" s="96"/>
      <c r="P86" s="96"/>
      <c r="Q86" s="96"/>
      <c r="R86" s="99"/>
    </row>
    <row r="87" spans="8:18" s="58" customFormat="1">
      <c r="H87" s="63"/>
      <c r="K87" s="6"/>
      <c r="N87" s="96"/>
      <c r="O87" s="96"/>
      <c r="P87" s="96"/>
      <c r="Q87" s="96"/>
      <c r="R87" s="99"/>
    </row>
    <row r="88" spans="8:18" s="58" customFormat="1">
      <c r="H88" s="63"/>
      <c r="K88" s="6"/>
      <c r="N88" s="96"/>
      <c r="O88" s="96"/>
      <c r="P88" s="96"/>
      <c r="Q88" s="96"/>
      <c r="R88" s="99"/>
    </row>
    <row r="89" spans="8:18" s="58" customFormat="1">
      <c r="H89" s="63"/>
      <c r="K89" s="6"/>
      <c r="N89" s="96"/>
      <c r="O89" s="96"/>
      <c r="P89" s="96"/>
      <c r="Q89" s="96"/>
      <c r="R89" s="99"/>
    </row>
    <row r="90" spans="8:18" s="58" customFormat="1">
      <c r="H90" s="63"/>
      <c r="K90" s="6"/>
      <c r="N90" s="96"/>
      <c r="O90" s="96"/>
      <c r="P90" s="96"/>
      <c r="Q90" s="96"/>
      <c r="R90" s="99"/>
    </row>
    <row r="91" spans="8:18" s="58" customFormat="1">
      <c r="H91" s="63"/>
      <c r="K91" s="6"/>
      <c r="N91" s="96"/>
      <c r="O91" s="96"/>
      <c r="P91" s="96"/>
      <c r="Q91" s="96"/>
      <c r="R91" s="99"/>
    </row>
    <row r="92" spans="8:18" s="58" customFormat="1">
      <c r="H92" s="63"/>
      <c r="K92" s="6"/>
      <c r="N92" s="96"/>
      <c r="O92" s="96"/>
      <c r="P92" s="96"/>
      <c r="Q92" s="96"/>
      <c r="R92" s="99"/>
    </row>
    <row r="93" spans="8:18" s="58" customFormat="1">
      <c r="H93" s="63"/>
      <c r="K93" s="6"/>
      <c r="N93" s="96"/>
      <c r="O93" s="96"/>
      <c r="P93" s="96"/>
      <c r="Q93" s="96"/>
      <c r="R93" s="99"/>
    </row>
    <row r="94" spans="8:18" s="58" customFormat="1">
      <c r="H94" s="63"/>
      <c r="K94" s="6"/>
      <c r="N94" s="96"/>
      <c r="O94" s="96"/>
      <c r="P94" s="96"/>
      <c r="Q94" s="96"/>
      <c r="R94" s="99"/>
    </row>
    <row r="95" spans="8:18" s="58" customFormat="1">
      <c r="H95" s="63"/>
      <c r="K95" s="6"/>
      <c r="N95" s="96"/>
      <c r="O95" s="96"/>
      <c r="P95" s="96"/>
      <c r="Q95" s="96"/>
      <c r="R95" s="99"/>
    </row>
    <row r="96" spans="8:18" s="58" customFormat="1">
      <c r="H96" s="63"/>
      <c r="K96" s="6"/>
      <c r="N96" s="96"/>
      <c r="O96" s="96"/>
      <c r="P96" s="96"/>
      <c r="Q96" s="96"/>
      <c r="R96" s="99"/>
    </row>
    <row r="97" spans="8:18" s="58" customFormat="1">
      <c r="H97" s="63"/>
      <c r="K97" s="6"/>
      <c r="N97" s="96"/>
      <c r="O97" s="96"/>
      <c r="P97" s="96"/>
      <c r="Q97" s="96"/>
      <c r="R97" s="99"/>
    </row>
    <row r="98" spans="8:18" s="58" customFormat="1">
      <c r="H98" s="63"/>
      <c r="K98" s="6"/>
      <c r="N98" s="96"/>
      <c r="O98" s="96"/>
      <c r="P98" s="96"/>
      <c r="Q98" s="96"/>
      <c r="R98" s="99"/>
    </row>
    <row r="99" spans="8:18" s="58" customFormat="1">
      <c r="H99" s="63"/>
      <c r="K99" s="6"/>
      <c r="N99" s="96"/>
      <c r="O99" s="96"/>
      <c r="P99" s="96"/>
      <c r="Q99" s="96"/>
      <c r="R99" s="99"/>
    </row>
    <row r="100" spans="8:18" s="58" customFormat="1">
      <c r="H100" s="63"/>
      <c r="K100" s="6"/>
      <c r="N100" s="96"/>
      <c r="O100" s="96"/>
      <c r="P100" s="96"/>
      <c r="Q100" s="96"/>
      <c r="R100" s="99"/>
    </row>
    <row r="101" spans="8:18" s="58" customFormat="1">
      <c r="H101" s="63"/>
      <c r="K101" s="6"/>
      <c r="N101" s="96"/>
      <c r="O101" s="96"/>
      <c r="P101" s="96"/>
      <c r="Q101" s="96"/>
      <c r="R101" s="99"/>
    </row>
    <row r="102" spans="8:18" s="58" customFormat="1">
      <c r="H102" s="63"/>
      <c r="K102" s="6"/>
      <c r="N102" s="96"/>
      <c r="O102" s="96"/>
      <c r="P102" s="96"/>
      <c r="Q102" s="96"/>
      <c r="R102" s="99"/>
    </row>
    <row r="103" spans="8:18" s="58" customFormat="1">
      <c r="H103" s="63"/>
      <c r="K103" s="6"/>
      <c r="N103" s="96"/>
      <c r="O103" s="96"/>
      <c r="P103" s="96"/>
      <c r="Q103" s="96"/>
      <c r="R103" s="99"/>
    </row>
    <row r="104" spans="8:18" s="58" customFormat="1">
      <c r="H104" s="63"/>
      <c r="K104" s="6"/>
      <c r="N104" s="96"/>
      <c r="O104" s="96"/>
      <c r="P104" s="96"/>
      <c r="Q104" s="96"/>
      <c r="R104" s="99"/>
    </row>
    <row r="105" spans="8:18" s="58" customFormat="1">
      <c r="H105" s="63"/>
      <c r="K105" s="6"/>
      <c r="N105" s="96"/>
      <c r="O105" s="96"/>
      <c r="P105" s="96"/>
      <c r="Q105" s="96"/>
      <c r="R105" s="99"/>
    </row>
    <row r="106" spans="8:18" s="58" customFormat="1">
      <c r="H106" s="63"/>
      <c r="K106" s="6"/>
      <c r="N106" s="96"/>
      <c r="O106" s="96"/>
      <c r="P106" s="96"/>
      <c r="Q106" s="96"/>
      <c r="R106" s="99"/>
    </row>
  </sheetData>
  <sheetProtection algorithmName="SHA-512" hashValue="b/LnE65kqFYlFjzF1niuL3c+f+N+r2u0BtBoawOrmGPPU6Re0vCL8uC6cszq4Yjk8RLNQqRLYJeGk6VwS0wAOg==" saltValue="I2dDillpw30NzXRBXdO3Zw==" spinCount="100000" sheet="1" objects="1" scenarios="1"/>
  <mergeCells count="8">
    <mergeCell ref="B2:J3"/>
    <mergeCell ref="B16:E16"/>
    <mergeCell ref="D32:H33"/>
    <mergeCell ref="B29:C29"/>
    <mergeCell ref="B25:E25"/>
    <mergeCell ref="B9:E9"/>
    <mergeCell ref="B10:C10"/>
    <mergeCell ref="G9:H9"/>
  </mergeCells>
  <pageMargins left="0.25" right="0.25" top="0.36" bottom="0.4" header="0.3" footer="0.3"/>
  <pageSetup paperSize="9" scale="65" orientation="portrait" r:id="rId1"/>
  <rowBreaks count="1" manualBreakCount="1">
    <brk id="30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Français (France)</Language>
    <OrganisationTaxHTField0 xmlns="04b56130-639f-49a9-a35e-3ec328f64ee0">
      <Terms xmlns="http://schemas.microsoft.com/office/infopath/2007/PartnerControls"/>
    </OrganisationTaxHTField0>
    <BigPicture xmlns="04b56130-639f-49a9-a35e-3ec328f64ee0" xsi:nil="true"/>
    <ManualDate xmlns="04b56130-639f-49a9-a35e-3ec328f64ee0" xsi:nil="true"/>
    <ThumbnailImage xmlns="04b56130-639f-49a9-a35e-3ec328f64ee0" xsi:nil="true"/>
    <CenterAndUnitTaxHTField0 xmlns="04b56130-639f-49a9-a35e-3ec328f64ee0">
      <Terms xmlns="http://schemas.microsoft.com/office/infopath/2007/PartnerControls"/>
    </CenterAndUnitTaxHTField0>
    <TaxCatchAll xmlns="25ab6918-e79e-461c-be65-ccc64e8e92f9"/>
    <ThumbnailImageUrl xmlns="04b56130-639f-49a9-a35e-3ec328f64ee0" xsi:nil="true"/>
    <TaxKeywordTaxHTField xmlns="25ab6918-e79e-461c-be65-ccc64e8e92f9">
      <Terms xmlns="http://schemas.microsoft.com/office/infopath/2007/PartnerControls"/>
    </TaxKeywordTaxHTField>
    <TypologyTaxHTField0 xmlns="04b56130-639f-49a9-a35e-3ec328f64ee0">
      <Terms xmlns="http://schemas.microsoft.com/office/infopath/2007/PartnerControls"/>
    </TypologyTaxHTField0>
    <BigPictureUrl xmlns="04b56130-639f-49a9-a35e-3ec328f64ee0" xsi:nil="true"/>
    <PublicTaxHTField0 xmlns="04b56130-639f-49a9-a35e-3ec328f64ee0">
      <Terms xmlns="http://schemas.microsoft.com/office/infopath/2007/PartnerControls"/>
    </PublicTaxHTField0>
    <Summary xmlns="04b56130-639f-49a9-a35e-3ec328f64ee0" xsi:nil="true"/>
    <ThematicsTaxHTField0 xmlns="04b56130-639f-49a9-a35e-3ec328f64ee0">
      <Terms xmlns="http://schemas.microsoft.com/office/infopath/2007/PartnerControls"/>
    </ThematicsTaxHTField0>
    <BackwardLinks xmlns="04b56130-639f-49a9-a35e-3ec328f64ee0">0</BackwardLinks>
    <DisplayedDate xmlns="04b56130-639f-49a9-a35e-3ec328f64ee0">2019-12-19T08:04:57+00:00</DisplayedDate>
  </documentManagement>
</p:properties>
</file>

<file path=customXml/item2.xml><?xml version="1.0" encoding="utf-8"?>
<?mso-contentType ?>
<spe:Receivers xmlns:spe="http://schemas.microsoft.com/sharepoint/events">
  <Receiver>
    <Name>Office document_ItemAdded</Name>
    <Synchronization>Synchronous</Synchronization>
    <Type>10001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  <Receiver>
    <Name>Office document_ItemUpdated</Name>
    <Synchronization>Synchronous</Synchronization>
    <Type>10002</Type>
    <SequenceNumber>11001</SequenceNumber>
    <Url/>
    <Assembly>CEA.I2I.Web.Core, Version=1.0.0.0, Culture=neutral, PublicKeyToken=39d5d856cb1a3e17</Assembly>
    <Class>CEA.I2I.Web.Core.Receivers.OfficeDocumentEventReceiver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 bureautique" ma:contentTypeID="0x0101009AC65FE4C57B4241B7BB126C820493210020FA50595E054F4C804FB4D2566FDFDC" ma:contentTypeVersion="20" ma:contentTypeDescription="Crée un document." ma:contentTypeScope="" ma:versionID="5bc9f7e1103fb1c9120af10dd2e8ae70">
  <xsd:schema xmlns:xsd="http://www.w3.org/2001/XMLSchema" xmlns:xs="http://www.w3.org/2001/XMLSchema" xmlns:p="http://schemas.microsoft.com/office/2006/metadata/properties" xmlns:ns1="http://schemas.microsoft.com/sharepoint/v3" xmlns:ns2="04b56130-639f-49a9-a35e-3ec328f64ee0" xmlns:ns3="25ab6918-e79e-461c-be65-ccc64e8e92f9" targetNamespace="http://schemas.microsoft.com/office/2006/metadata/properties" ma:root="true" ma:fieldsID="9401550105ff9bdcd76282af5b9c95d4" ns1:_="" ns2:_="" ns3:_="">
    <xsd:import namespace="http://schemas.microsoft.com/sharepoint/v3"/>
    <xsd:import namespace="04b56130-639f-49a9-a35e-3ec328f64ee0"/>
    <xsd:import namespace="25ab6918-e79e-461c-be65-ccc64e8e92f9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2:BackwardLinks" minOccurs="0"/>
                <xsd:element ref="ns2:ThematicsTaxHTField0" minOccurs="0"/>
                <xsd:element ref="ns3:TaxCatchAll" minOccurs="0"/>
                <xsd:element ref="ns3:TaxCatchAllLabel" minOccurs="0"/>
                <xsd:element ref="ns2:CenterAndUnitTaxHTField0" minOccurs="0"/>
                <xsd:element ref="ns3:TaxKeywordTaxHTField" minOccurs="0"/>
                <xsd:element ref="ns2:TypologyTaxHTField0" minOccurs="0"/>
                <xsd:element ref="ns2:OrganisationTaxHTField0" minOccurs="0"/>
                <xsd:element ref="ns2:PublicTaxHTField0" minOccurs="0"/>
                <xsd:element ref="ns2:Summary" minOccurs="0"/>
                <xsd:element ref="ns2:ThumbnailImage" minOccurs="0"/>
                <xsd:element ref="ns2:ThumbnailImageUrl" minOccurs="0"/>
                <xsd:element ref="ns2:BigPicture" minOccurs="0"/>
                <xsd:element ref="ns2:BigPictureUrl" minOccurs="0"/>
                <xsd:element ref="ns2:ManualDate" minOccurs="0"/>
                <xsd:element ref="ns2:Display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5" nillable="true" ma:displayName="Langue" ma:default="Français (France)" ma:internalName="Language">
      <xsd:simpleType>
        <xsd:union memberTypes="dms:Text">
          <xsd:simpleType>
            <xsd:restriction base="dms:Choice">
              <xsd:enumeration value="Arabe (Arabie saoudite)"/>
              <xsd:enumeration value="Bulgare (Bulgarie)"/>
              <xsd:enumeration value="Chinois (R.A.S. de Hong Kong)"/>
              <xsd:enumeration value="Chinois (République populaire de Chine)"/>
              <xsd:enumeration value="Chinois (Taïwan)"/>
              <xsd:enumeration value="Croate (Croatie)"/>
              <xsd:enumeration value="Tchèque (République tchèque)"/>
              <xsd:enumeration value="Danois (Danemark)"/>
              <xsd:enumeration value="Néerlandais (Pays-Bas)"/>
              <xsd:enumeration value="Anglais"/>
              <xsd:enumeration value="Estonien (Estonie)"/>
              <xsd:enumeration value="Finnois (Finlande)"/>
              <xsd:enumeration value="Français (France)"/>
              <xsd:enumeration value="Allemand (Allemagne)"/>
              <xsd:enumeration value="Grec (Grèce)"/>
              <xsd:enumeration value="Hébreu (Israël)"/>
              <xsd:enumeration value="Hindi (Inde)"/>
              <xsd:enumeration value="Hongrois (Hongrie)"/>
              <xsd:enumeration value="Indonésien (Indonésie)"/>
              <xsd:enumeration value="Italien (Italie)"/>
              <xsd:enumeration value="Japonais (Japon)"/>
              <xsd:enumeration value="Coréen (Corée)"/>
              <xsd:enumeration value="Letton (Lettonie)"/>
              <xsd:enumeration value="Lituanien (Lituanie)"/>
              <xsd:enumeration value="Malais (Malaisie)"/>
              <xsd:enumeration value="Norvégien (Bokmal) (Norvège)"/>
              <xsd:enumeration value="Polonais (Pologne)"/>
              <xsd:enumeration value="Portugais (Brésil)"/>
              <xsd:enumeration value="Portugais (Portugal)"/>
              <xsd:enumeration value="Roumain (Roumanie)"/>
              <xsd:enumeration value="Russe (Russie)"/>
              <xsd:enumeration value="Serbe (Latin, Serbie)"/>
              <xsd:enumeration value="Slovaque (Slovaquie)"/>
              <xsd:enumeration value="Slovène (Slovénie)"/>
              <xsd:enumeration value="Espagnol (Espagne)"/>
              <xsd:enumeration value="Suédois (Suède)"/>
              <xsd:enumeration value="Thaï (Thaïlande)"/>
              <xsd:enumeration value="Turc (Turquie)"/>
              <xsd:enumeration value="Ukrainien (Ukraine)"/>
              <xsd:enumeration value="Ourdou (République islamique du Pakistan)"/>
              <xsd:enumeration value="Vietnamien (Vietnam)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b56130-639f-49a9-a35e-3ec328f64ee0" elementFormDefault="qualified">
    <xsd:import namespace="http://schemas.microsoft.com/office/2006/documentManagement/types"/>
    <xsd:import namespace="http://schemas.microsoft.com/office/infopath/2007/PartnerControls"/>
    <xsd:element name="BackwardLinks" ma:index="6" nillable="true" ma:displayName="Liens entrants" ma:internalName="BackwardLinks" ma:readOnly="false">
      <xsd:simpleType>
        <xsd:restriction base="dms:Text"/>
      </xsd:simpleType>
    </xsd:element>
    <xsd:element name="ThematicsTaxHTField0" ma:index="8" nillable="true" ma:taxonomy="true" ma:internalName="ThematicsTaxHTField0" ma:taxonomyFieldName="Thematics" ma:displayName="Thématiques" ma:fieldId="{c4af68e9-307a-4318-8504-f93285936fc7}" ma:taxonomyMulti="true" ma:sspId="db42cb7a-152b-46e1-84f8-120076572e66" ma:termSetId="c0870541-22b3-4848-af9f-de49470051b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enterAndUnitTaxHTField0" ma:index="12" nillable="true" ma:taxonomy="true" ma:internalName="CenterAndUnitTaxHTField0" ma:taxonomyFieldName="CenterAndUnit" ma:displayName="Centre et unité" ma:fieldId="{facf9d3d-8cf6-4fab-8f4b-dfbbe29f3a4b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ypologyTaxHTField0" ma:index="18" nillable="true" ma:taxonomy="true" ma:internalName="TypologyTaxHTField0" ma:taxonomyFieldName="Typology" ma:displayName="Typologie" ma:readOnly="false" ma:fieldId="{fca8d298-920d-4815-a20b-c1a36091f1f7}" ma:taxonomyMulti="true" ma:sspId="db42cb7a-152b-46e1-84f8-120076572e66" ma:termSetId="d58202c0-81e3-430d-bad2-9e6f48d3ff4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rganisationTaxHTField0" ma:index="20" nillable="true" ma:taxonomy="true" ma:internalName="OrganisationTaxHTField0" ma:taxonomyFieldName="Organisation" ma:displayName="Organisation" ma:readOnly="false" ma:fieldId="{dacc8977-bae2-4cdb-ba56-0a020a4af99a}" ma:taxonomyMulti="true" ma:sspId="db42cb7a-152b-46e1-84f8-120076572e66" ma:termSetId="1f7dc335-2495-44ba-8f3a-aabb7aea02e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ublicTaxHTField0" ma:index="22" nillable="true" ma:taxonomy="true" ma:internalName="PublicTaxHTField0" ma:taxonomyFieldName="Public" ma:displayName="Public" ma:readOnly="false" ma:fieldId="{7196c7f4-9f00-45cf-9674-ae6fd7f8c9dc}" ma:taxonomyMulti="true" ma:sspId="db42cb7a-152b-46e1-84f8-120076572e66" ma:termSetId="ce103ae6-73b5-4cf6-9df1-17c8e38d2e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ummary" ma:index="24" nillable="true" ma:displayName="Résumé" ma:internalName="Summary" ma:readOnly="false">
      <xsd:simpleType>
        <xsd:restriction base="dms:Note">
          <xsd:maxLength value="255"/>
        </xsd:restriction>
      </xsd:simpleType>
    </xsd:element>
    <xsd:element name="ThumbnailImage" ma:index="25" nillable="true" ma:displayName="Image poster" ma:internalName="ThumbnailImage" ma:readOnly="false">
      <xsd:simpleType>
        <xsd:restriction base="dms:Unknown"/>
      </xsd:simpleType>
    </xsd:element>
    <xsd:element name="ThumbnailImageUrl" ma:index="26" nillable="true" ma:displayName="ThumbnailImageUrl" ma:hidden="true" ma:internalName="ThumbnailImageUrl" ma:readOnly="false" ma:showField="FALSE">
      <xsd:simpleType>
        <xsd:restriction base="dms:Text"/>
      </xsd:simpleType>
    </xsd:element>
    <xsd:element name="BigPicture" ma:index="27" nillable="true" ma:displayName="Grande image" ma:internalName="BigPicture" ma:readOnly="false">
      <xsd:simpleType>
        <xsd:restriction base="dms:Unknown"/>
      </xsd:simpleType>
    </xsd:element>
    <xsd:element name="BigPictureUrl" ma:index="28" nillable="true" ma:displayName="BigPictureUrl" ma:hidden="true" ma:internalName="BigPictureUrl" ma:readOnly="false" ma:showField="FALSE">
      <xsd:simpleType>
        <xsd:restriction base="dms:Text"/>
      </xsd:simpleType>
    </xsd:element>
    <xsd:element name="ManualDate" ma:index="29" nillable="true" ma:displayName="Date manuelle" ma:format="DateTime" ma:LCID="1036" ma:internalName="ManualDate" ma:readOnly="false">
      <xsd:simpleType>
        <xsd:restriction base="dms:DateTime"/>
      </xsd:simpleType>
    </xsd:element>
    <xsd:element name="DisplayedDate" ma:index="30" nillable="true" ma:displayName="Date affichée" ma:format="DateTime" ma:LCID="1036" ma:internalName="DisplayedDat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b6918-e79e-461c-be65-ccc64e8e92f9" elementFormDefault="qualified">
    <xsd:import namespace="http://schemas.microsoft.com/office/2006/documentManagement/types"/>
    <xsd:import namespace="http://schemas.microsoft.com/office/infopath/2007/PartnerControls"/>
    <xsd:element name="TaxCatchAll" ma:index="9" nillable="true" ma:displayName="Taxonomy Catch All Column" ma:description="" ma:hidden="true" ma:list="{2be8e7d2-0bc1-4506-9461-e33bbef93406}" ma:internalName="TaxCatchAll" ma:showField="CatchAllData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description="" ma:hidden="true" ma:list="{2be8e7d2-0bc1-4506-9461-e33bbef93406}" ma:internalName="TaxCatchAllLabel" ma:readOnly="true" ma:showField="CatchAllDataLabel" ma:web="25ab6918-e79e-461c-be65-ccc64e8e92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KeywordTaxHTField" ma:index="14" nillable="true" ma:taxonomy="true" ma:internalName="TaxKeywordTaxHTField" ma:taxonomyFieldName="TaxKeyword" ma:displayName="Mots clés d’entreprise" ma:fieldId="{23f27201-bee3-471e-b2e7-b64fd8b7ca38}" ma:taxonomyMulti="true" ma:sspId="db42cb7a-152b-46e1-84f8-120076572e6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1" ma:displayName="Type de contenu"/>
        <xsd:element ref="dc:title" minOccurs="0" maxOccurs="1" ma:index="1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FAF25D6-3224-4C30-9E88-66052012E51E}"/>
</file>

<file path=customXml/itemProps2.xml><?xml version="1.0" encoding="utf-8"?>
<ds:datastoreItem xmlns:ds="http://schemas.openxmlformats.org/officeDocument/2006/customXml" ds:itemID="{D0D3A5DE-A8F5-4FA0-A5D7-69EE3F557554}"/>
</file>

<file path=customXml/itemProps3.xml><?xml version="1.0" encoding="utf-8"?>
<ds:datastoreItem xmlns:ds="http://schemas.openxmlformats.org/officeDocument/2006/customXml" ds:itemID="{05D6B794-A7D0-423E-A320-02655A71BC9E}"/>
</file>

<file path=customXml/itemProps4.xml><?xml version="1.0" encoding="utf-8"?>
<ds:datastoreItem xmlns:ds="http://schemas.openxmlformats.org/officeDocument/2006/customXml" ds:itemID="{71C131C7-B7E0-4B7E-8DD9-796D808002F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10</vt:i4>
      </vt:variant>
    </vt:vector>
  </HeadingPairs>
  <TitlesOfParts>
    <vt:vector size="12" baseType="lpstr">
      <vt:lpstr>Plan plaque - Saisie lectures</vt:lpstr>
      <vt:lpstr>Résultats</vt:lpstr>
      <vt:lpstr>Résultats!A</vt:lpstr>
      <vt:lpstr>Résultats!ABS_LOD</vt:lpstr>
      <vt:lpstr>Résultats!ABS_LOQ</vt:lpstr>
      <vt:lpstr>Résultats!COEFF_A</vt:lpstr>
      <vt:lpstr>Résultats!COEFF_B</vt:lpstr>
      <vt:lpstr>Résultats!COEFF_C</vt:lpstr>
      <vt:lpstr>Résultats!NSB</vt:lpstr>
      <vt:lpstr>Résultats!SATURATION</vt:lpstr>
      <vt:lpstr>'Plan plaque - Saisie lectures'!Zone_d_impression</vt:lpstr>
      <vt:lpstr>Résultats!Zone_d_impression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cp:lastModifiedBy/>
  <dcterms:created xsi:type="dcterms:W3CDTF">2006-09-16T00:00:00Z</dcterms:created>
  <dcterms:modified xsi:type="dcterms:W3CDTF">2019-12-19T08:04:09Z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0x0101009AC65FE4C57B4241B7BB126C820493210020FA50595E054F4C804FB4D2566FDFDC</vt:lpwstr>
  </property>
  <property fmtid="{D5CDD505-2E9C-101B-9397-08002B2CF9AE}" pid="3" name="TaxKeyword">
    <vt:lpwstr/>
  </property>
  <property fmtid="{D5CDD505-2E9C-101B-9397-08002B2CF9AE}" pid="4" name="Thematics">
    <vt:lpwstr/>
  </property>
  <property fmtid="{D5CDD505-2E9C-101B-9397-08002B2CF9AE}" pid="5" name="Organisation">
    <vt:lpwstr/>
  </property>
  <property fmtid="{D5CDD505-2E9C-101B-9397-08002B2CF9AE}" pid="6" name="Public">
    <vt:lpwstr/>
  </property>
  <property fmtid="{D5CDD505-2E9C-101B-9397-08002B2CF9AE}" pid="7" name="Typology">
    <vt:lpwstr/>
  </property>
  <property fmtid="{D5CDD505-2E9C-101B-9397-08002B2CF9AE}" pid="8" name="CenterAndUnit">
    <vt:lpwstr/>
  </property>
</Properties>
</file>